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m2001\Desktop\"/>
    </mc:Choice>
  </mc:AlternateContent>
  <bookViews>
    <workbookView xWindow="0" yWindow="0" windowWidth="28800" windowHeight="11160"/>
  </bookViews>
  <sheets>
    <sheet name="CUHR Calculator" sheetId="5" r:id="rId1"/>
  </sheets>
  <definedNames>
    <definedName name="_xlnm.Print_Area" localSheetId="0">'CUHR Calculator'!$AH$1:$AU$27</definedName>
  </definedNames>
  <calcPr calcId="162913" concurrentCalc="0"/>
</workbook>
</file>

<file path=xl/calcChain.xml><?xml version="1.0" encoding="utf-8"?>
<calcChain xmlns="http://schemas.openxmlformats.org/spreadsheetml/2006/main">
  <c r="AJ8" i="5" l="1"/>
  <c r="AK8" i="5"/>
  <c r="AL8" i="5"/>
  <c r="AR8" i="5"/>
  <c r="AM8" i="5"/>
  <c r="AT8" i="5"/>
  <c r="AU8" i="5"/>
  <c r="AJ7" i="5"/>
  <c r="AK7" i="5"/>
  <c r="AL7" i="5"/>
  <c r="AR7" i="5"/>
  <c r="AM7" i="5"/>
  <c r="AT7" i="5"/>
  <c r="AU7" i="5"/>
  <c r="AQ8" i="5"/>
  <c r="AO23" i="5"/>
  <c r="AQ7" i="5"/>
  <c r="AM23" i="5"/>
  <c r="AO15" i="5"/>
  <c r="AM15" i="5"/>
  <c r="AI14" i="5"/>
  <c r="AI15" i="5"/>
  <c r="AK15" i="5"/>
  <c r="AK23" i="5"/>
  <c r="AK16" i="5"/>
  <c r="AO8" i="5"/>
  <c r="AO7" i="5"/>
  <c r="AV7" i="5"/>
  <c r="AV8" i="5"/>
  <c r="AN7" i="5"/>
  <c r="AN8" i="5"/>
  <c r="AP8" i="5"/>
  <c r="AP7" i="5"/>
  <c r="H27" i="5"/>
  <c r="G27" i="5"/>
  <c r="F27" i="5"/>
  <c r="E27" i="5"/>
  <c r="D27" i="5"/>
  <c r="C27" i="5"/>
  <c r="B27" i="5"/>
  <c r="P27" i="5"/>
  <c r="O27" i="5"/>
  <c r="N27" i="5"/>
  <c r="M27" i="5"/>
  <c r="L27" i="5"/>
  <c r="K27" i="5"/>
  <c r="J27" i="5"/>
  <c r="X27" i="5"/>
  <c r="W27" i="5"/>
  <c r="V27" i="5"/>
  <c r="U27" i="5"/>
  <c r="T27" i="5"/>
  <c r="S27" i="5"/>
  <c r="R27" i="5"/>
  <c r="AF27" i="5"/>
  <c r="AE27" i="5"/>
  <c r="AD27" i="5"/>
  <c r="AC27" i="5"/>
  <c r="AB27" i="5"/>
  <c r="AA27" i="5"/>
  <c r="Z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G9" i="5"/>
  <c r="H9" i="5"/>
  <c r="F9" i="5"/>
  <c r="E9" i="5"/>
  <c r="D9" i="5"/>
  <c r="C9" i="5"/>
  <c r="B9" i="5"/>
  <c r="AS8" i="5"/>
  <c r="AN23" i="5"/>
  <c r="AS7" i="5"/>
  <c r="AL23" i="5"/>
  <c r="B8" i="5"/>
  <c r="B10" i="5"/>
  <c r="AL15" i="5"/>
  <c r="AL16" i="5"/>
  <c r="AN15" i="5"/>
  <c r="AN16" i="5"/>
  <c r="J8" i="5"/>
  <c r="J10" i="5"/>
  <c r="C10" i="5"/>
  <c r="D10" i="5"/>
  <c r="E10" i="5"/>
  <c r="B6" i="5"/>
  <c r="AO16" i="5"/>
  <c r="AM16" i="5"/>
  <c r="F10" i="5"/>
  <c r="G10" i="5"/>
  <c r="H10" i="5"/>
  <c r="B11" i="5"/>
  <c r="C11" i="5"/>
  <c r="D11" i="5"/>
  <c r="E11" i="5"/>
  <c r="F11" i="5"/>
  <c r="G11" i="5"/>
  <c r="H11" i="5"/>
  <c r="B12" i="5"/>
  <c r="C12" i="5"/>
  <c r="D12" i="5"/>
  <c r="E12" i="5"/>
  <c r="F12" i="5"/>
  <c r="G12" i="5"/>
  <c r="H12" i="5"/>
  <c r="B13" i="5"/>
  <c r="C13" i="5"/>
  <c r="D13" i="5"/>
  <c r="E13" i="5"/>
  <c r="F13" i="5"/>
  <c r="G13" i="5"/>
  <c r="H13" i="5"/>
  <c r="B14" i="5"/>
  <c r="C14" i="5"/>
  <c r="D14" i="5"/>
  <c r="E14" i="5"/>
  <c r="F14" i="5"/>
  <c r="G14" i="5"/>
  <c r="H14" i="5"/>
  <c r="B15" i="5"/>
  <c r="C15" i="5"/>
  <c r="D15" i="5"/>
  <c r="E15" i="5"/>
  <c r="F15" i="5"/>
  <c r="G15" i="5"/>
  <c r="H15" i="5"/>
  <c r="R8" i="5"/>
  <c r="K10" i="5"/>
  <c r="L10" i="5"/>
  <c r="M10" i="5"/>
  <c r="N10" i="5"/>
  <c r="O10" i="5"/>
  <c r="P10" i="5"/>
  <c r="J11" i="5"/>
  <c r="K11" i="5"/>
  <c r="L11" i="5"/>
  <c r="M11" i="5"/>
  <c r="N11" i="5"/>
  <c r="O11" i="5"/>
  <c r="P11" i="5"/>
  <c r="J12" i="5"/>
  <c r="K12" i="5"/>
  <c r="L12" i="5"/>
  <c r="M12" i="5"/>
  <c r="N12" i="5"/>
  <c r="O12" i="5"/>
  <c r="P12" i="5"/>
  <c r="J13" i="5"/>
  <c r="K13" i="5"/>
  <c r="L13" i="5"/>
  <c r="M13" i="5"/>
  <c r="N13" i="5"/>
  <c r="O13" i="5"/>
  <c r="P13" i="5"/>
  <c r="J14" i="5"/>
  <c r="K14" i="5"/>
  <c r="L14" i="5"/>
  <c r="M14" i="5"/>
  <c r="N14" i="5"/>
  <c r="O14" i="5"/>
  <c r="P14" i="5"/>
  <c r="J15" i="5"/>
  <c r="K15" i="5"/>
  <c r="L15" i="5"/>
  <c r="M15" i="5"/>
  <c r="N15" i="5"/>
  <c r="O15" i="5"/>
  <c r="P15" i="5"/>
  <c r="AI16" i="5"/>
  <c r="Z8" i="5"/>
  <c r="R10" i="5"/>
  <c r="S10" i="5"/>
  <c r="T10" i="5"/>
  <c r="U10" i="5"/>
  <c r="V10" i="5"/>
  <c r="W10" i="5"/>
  <c r="X10" i="5"/>
  <c r="R11" i="5"/>
  <c r="S11" i="5"/>
  <c r="T11" i="5"/>
  <c r="U11" i="5"/>
  <c r="V11" i="5"/>
  <c r="W11" i="5"/>
  <c r="X11" i="5"/>
  <c r="R12" i="5"/>
  <c r="S12" i="5"/>
  <c r="T12" i="5"/>
  <c r="U12" i="5"/>
  <c r="V12" i="5"/>
  <c r="W12" i="5"/>
  <c r="X12" i="5"/>
  <c r="R13" i="5"/>
  <c r="S13" i="5"/>
  <c r="T13" i="5"/>
  <c r="U13" i="5"/>
  <c r="V13" i="5"/>
  <c r="W13" i="5"/>
  <c r="X13" i="5"/>
  <c r="R14" i="5"/>
  <c r="S14" i="5"/>
  <c r="T14" i="5"/>
  <c r="U14" i="5"/>
  <c r="V14" i="5"/>
  <c r="W14" i="5"/>
  <c r="X14" i="5"/>
  <c r="R15" i="5"/>
  <c r="S15" i="5"/>
  <c r="T15" i="5"/>
  <c r="U15" i="5"/>
  <c r="V15" i="5"/>
  <c r="W15" i="5"/>
  <c r="X15" i="5"/>
  <c r="B17" i="5"/>
  <c r="Z10" i="5"/>
  <c r="AA10" i="5"/>
  <c r="AB10" i="5"/>
  <c r="AC10" i="5"/>
  <c r="AD10" i="5"/>
  <c r="AE10" i="5"/>
  <c r="AF10" i="5"/>
  <c r="Z11" i="5"/>
  <c r="AA11" i="5"/>
  <c r="AB11" i="5"/>
  <c r="AC11" i="5"/>
  <c r="AD11" i="5"/>
  <c r="AE11" i="5"/>
  <c r="AF11" i="5"/>
  <c r="Z12" i="5"/>
  <c r="AA12" i="5"/>
  <c r="AB12" i="5"/>
  <c r="AC12" i="5"/>
  <c r="AD12" i="5"/>
  <c r="AE12" i="5"/>
  <c r="AF12" i="5"/>
  <c r="Z13" i="5"/>
  <c r="AA13" i="5"/>
  <c r="AB13" i="5"/>
  <c r="AC13" i="5"/>
  <c r="AD13" i="5"/>
  <c r="AE13" i="5"/>
  <c r="AF13" i="5"/>
  <c r="Z14" i="5"/>
  <c r="AA14" i="5"/>
  <c r="AB14" i="5"/>
  <c r="AC14" i="5"/>
  <c r="AD14" i="5"/>
  <c r="AE14" i="5"/>
  <c r="AF14" i="5"/>
  <c r="Z15" i="5"/>
  <c r="AA15" i="5"/>
  <c r="AB15" i="5"/>
  <c r="AC15" i="5"/>
  <c r="AD15" i="5"/>
  <c r="AE15" i="5"/>
  <c r="AF15" i="5"/>
  <c r="J17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B24" i="5"/>
  <c r="C24" i="5"/>
  <c r="D24" i="5"/>
  <c r="E24" i="5"/>
  <c r="F24" i="5"/>
  <c r="G24" i="5"/>
  <c r="H24" i="5"/>
  <c r="R17" i="5"/>
  <c r="J19" i="5"/>
  <c r="K19" i="5"/>
  <c r="L19" i="5"/>
  <c r="M19" i="5"/>
  <c r="N19" i="5"/>
  <c r="O19" i="5"/>
  <c r="P19" i="5"/>
  <c r="J20" i="5"/>
  <c r="K20" i="5"/>
  <c r="L20" i="5"/>
  <c r="M20" i="5"/>
  <c r="N20" i="5"/>
  <c r="O20" i="5"/>
  <c r="P20" i="5"/>
  <c r="J21" i="5"/>
  <c r="K21" i="5"/>
  <c r="L21" i="5"/>
  <c r="M21" i="5"/>
  <c r="N21" i="5"/>
  <c r="O21" i="5"/>
  <c r="P21" i="5"/>
  <c r="J22" i="5"/>
  <c r="K22" i="5"/>
  <c r="L22" i="5"/>
  <c r="M22" i="5"/>
  <c r="N22" i="5"/>
  <c r="O22" i="5"/>
  <c r="P22" i="5"/>
  <c r="J23" i="5"/>
  <c r="K23" i="5"/>
  <c r="L23" i="5"/>
  <c r="M23" i="5"/>
  <c r="N23" i="5"/>
  <c r="O23" i="5"/>
  <c r="P23" i="5"/>
  <c r="J24" i="5"/>
  <c r="K24" i="5"/>
  <c r="L24" i="5"/>
  <c r="M24" i="5"/>
  <c r="N24" i="5"/>
  <c r="O24" i="5"/>
  <c r="P24" i="5"/>
  <c r="Z17" i="5"/>
  <c r="R19" i="5"/>
  <c r="S19" i="5"/>
  <c r="T19" i="5"/>
  <c r="U19" i="5"/>
  <c r="V19" i="5"/>
  <c r="W19" i="5"/>
  <c r="X19" i="5"/>
  <c r="R20" i="5"/>
  <c r="S20" i="5"/>
  <c r="T20" i="5"/>
  <c r="U20" i="5"/>
  <c r="V20" i="5"/>
  <c r="W20" i="5"/>
  <c r="X20" i="5"/>
  <c r="R21" i="5"/>
  <c r="S21" i="5"/>
  <c r="T21" i="5"/>
  <c r="U21" i="5"/>
  <c r="V21" i="5"/>
  <c r="W21" i="5"/>
  <c r="X21" i="5"/>
  <c r="R22" i="5"/>
  <c r="S22" i="5"/>
  <c r="T22" i="5"/>
  <c r="U22" i="5"/>
  <c r="V22" i="5"/>
  <c r="W22" i="5"/>
  <c r="X22" i="5"/>
  <c r="R23" i="5"/>
  <c r="S23" i="5"/>
  <c r="T23" i="5"/>
  <c r="U23" i="5"/>
  <c r="V23" i="5"/>
  <c r="W23" i="5"/>
  <c r="X23" i="5"/>
  <c r="R24" i="5"/>
  <c r="S24" i="5"/>
  <c r="T24" i="5"/>
  <c r="U24" i="5"/>
  <c r="V24" i="5"/>
  <c r="W24" i="5"/>
  <c r="X24" i="5"/>
  <c r="B26" i="5"/>
  <c r="Z19" i="5"/>
  <c r="AA19" i="5"/>
  <c r="AB19" i="5"/>
  <c r="AC19" i="5"/>
  <c r="AD19" i="5"/>
  <c r="AE19" i="5"/>
  <c r="AF19" i="5"/>
  <c r="Z20" i="5"/>
  <c r="AA20" i="5"/>
  <c r="AB20" i="5"/>
  <c r="AC20" i="5"/>
  <c r="AD20" i="5"/>
  <c r="AE20" i="5"/>
  <c r="AF20" i="5"/>
  <c r="Z21" i="5"/>
  <c r="AA21" i="5"/>
  <c r="AB21" i="5"/>
  <c r="AC21" i="5"/>
  <c r="AD21" i="5"/>
  <c r="AE21" i="5"/>
  <c r="AF21" i="5"/>
  <c r="Z22" i="5"/>
  <c r="AA22" i="5"/>
  <c r="AB22" i="5"/>
  <c r="AC22" i="5"/>
  <c r="AD22" i="5"/>
  <c r="AE22" i="5"/>
  <c r="AF22" i="5"/>
  <c r="Z23" i="5"/>
  <c r="AA23" i="5"/>
  <c r="AB23" i="5"/>
  <c r="AC23" i="5"/>
  <c r="AD23" i="5"/>
  <c r="AE23" i="5"/>
  <c r="AF23" i="5"/>
  <c r="Z24" i="5"/>
  <c r="AA24" i="5"/>
  <c r="AB24" i="5"/>
  <c r="AC24" i="5"/>
  <c r="AD24" i="5"/>
  <c r="AE24" i="5"/>
  <c r="AF24" i="5"/>
  <c r="J26" i="5"/>
  <c r="B28" i="5"/>
  <c r="C28" i="5"/>
  <c r="D28" i="5"/>
  <c r="E28" i="5"/>
  <c r="F28" i="5"/>
  <c r="G28" i="5"/>
  <c r="H28" i="5"/>
  <c r="B29" i="5"/>
  <c r="C29" i="5"/>
  <c r="D29" i="5"/>
  <c r="E29" i="5"/>
  <c r="F29" i="5"/>
  <c r="G29" i="5"/>
  <c r="H29" i="5"/>
  <c r="B30" i="5"/>
  <c r="C30" i="5"/>
  <c r="D30" i="5"/>
  <c r="E30" i="5"/>
  <c r="F30" i="5"/>
  <c r="G30" i="5"/>
  <c r="H30" i="5"/>
  <c r="B31" i="5"/>
  <c r="C31" i="5"/>
  <c r="D31" i="5"/>
  <c r="E31" i="5"/>
  <c r="F31" i="5"/>
  <c r="G31" i="5"/>
  <c r="H31" i="5"/>
  <c r="B32" i="5"/>
  <c r="C32" i="5"/>
  <c r="D32" i="5"/>
  <c r="E32" i="5"/>
  <c r="F32" i="5"/>
  <c r="G32" i="5"/>
  <c r="H32" i="5"/>
  <c r="B33" i="5"/>
  <c r="C33" i="5"/>
  <c r="D33" i="5"/>
  <c r="E33" i="5"/>
  <c r="F33" i="5"/>
  <c r="G33" i="5"/>
  <c r="H33" i="5"/>
  <c r="R26" i="5"/>
  <c r="J28" i="5"/>
  <c r="K28" i="5"/>
  <c r="L28" i="5"/>
  <c r="M28" i="5"/>
  <c r="N28" i="5"/>
  <c r="O28" i="5"/>
  <c r="P28" i="5"/>
  <c r="J29" i="5"/>
  <c r="K29" i="5"/>
  <c r="L29" i="5"/>
  <c r="M29" i="5"/>
  <c r="N29" i="5"/>
  <c r="O29" i="5"/>
  <c r="P29" i="5"/>
  <c r="J30" i="5"/>
  <c r="K30" i="5"/>
  <c r="L30" i="5"/>
  <c r="M30" i="5"/>
  <c r="N30" i="5"/>
  <c r="O30" i="5"/>
  <c r="P30" i="5"/>
  <c r="J31" i="5"/>
  <c r="K31" i="5"/>
  <c r="L31" i="5"/>
  <c r="M31" i="5"/>
  <c r="N31" i="5"/>
  <c r="O31" i="5"/>
  <c r="P31" i="5"/>
  <c r="J32" i="5"/>
  <c r="K32" i="5"/>
  <c r="L32" i="5"/>
  <c r="M32" i="5"/>
  <c r="N32" i="5"/>
  <c r="O32" i="5"/>
  <c r="P32" i="5"/>
  <c r="J33" i="5"/>
  <c r="K33" i="5"/>
  <c r="L33" i="5"/>
  <c r="M33" i="5"/>
  <c r="N33" i="5"/>
  <c r="O33" i="5"/>
  <c r="P33" i="5"/>
  <c r="Z26" i="5"/>
  <c r="Z28" i="5"/>
  <c r="AA28" i="5"/>
  <c r="AB28" i="5"/>
  <c r="AC28" i="5"/>
  <c r="AD28" i="5"/>
  <c r="AE28" i="5"/>
  <c r="AF28" i="5"/>
  <c r="Z29" i="5"/>
  <c r="AA29" i="5"/>
  <c r="AB29" i="5"/>
  <c r="AC29" i="5"/>
  <c r="AD29" i="5"/>
  <c r="AE29" i="5"/>
  <c r="AF29" i="5"/>
  <c r="Z30" i="5"/>
  <c r="AA30" i="5"/>
  <c r="AB30" i="5"/>
  <c r="AC30" i="5"/>
  <c r="AD30" i="5"/>
  <c r="AE30" i="5"/>
  <c r="AF30" i="5"/>
  <c r="Z31" i="5"/>
  <c r="AA31" i="5"/>
  <c r="AB31" i="5"/>
  <c r="AC31" i="5"/>
  <c r="AD31" i="5"/>
  <c r="AE31" i="5"/>
  <c r="AF31" i="5"/>
  <c r="Z32" i="5"/>
  <c r="AA32" i="5"/>
  <c r="AB32" i="5"/>
  <c r="AC32" i="5"/>
  <c r="AD32" i="5"/>
  <c r="AE32" i="5"/>
  <c r="AF32" i="5"/>
  <c r="Z33" i="5"/>
  <c r="AA33" i="5"/>
  <c r="AB33" i="5"/>
  <c r="AC33" i="5"/>
  <c r="AD33" i="5"/>
  <c r="AE33" i="5"/>
  <c r="AF33" i="5"/>
  <c r="R28" i="5"/>
  <c r="S28" i="5"/>
  <c r="T28" i="5"/>
  <c r="U28" i="5"/>
  <c r="V28" i="5"/>
  <c r="W28" i="5"/>
  <c r="X28" i="5"/>
  <c r="R29" i="5"/>
  <c r="S29" i="5"/>
  <c r="T29" i="5"/>
  <c r="U29" i="5"/>
  <c r="V29" i="5"/>
  <c r="W29" i="5"/>
  <c r="X29" i="5"/>
  <c r="R30" i="5"/>
  <c r="S30" i="5"/>
  <c r="T30" i="5"/>
  <c r="U30" i="5"/>
  <c r="V30" i="5"/>
  <c r="W30" i="5"/>
  <c r="X30" i="5"/>
  <c r="R31" i="5"/>
  <c r="S31" i="5"/>
  <c r="T31" i="5"/>
  <c r="U31" i="5"/>
  <c r="V31" i="5"/>
  <c r="W31" i="5"/>
  <c r="X31" i="5"/>
  <c r="R32" i="5"/>
  <c r="S32" i="5"/>
  <c r="T32" i="5"/>
  <c r="U32" i="5"/>
  <c r="V32" i="5"/>
  <c r="W32" i="5"/>
  <c r="X32" i="5"/>
  <c r="R33" i="5"/>
  <c r="S33" i="5"/>
  <c r="T33" i="5"/>
  <c r="U33" i="5"/>
  <c r="V33" i="5"/>
  <c r="W33" i="5"/>
  <c r="X33" i="5"/>
  <c r="AI23" i="5"/>
  <c r="AM24" i="5"/>
  <c r="AI22" i="5"/>
  <c r="AI24" i="5"/>
  <c r="AK24" i="5"/>
  <c r="AN24" i="5"/>
  <c r="AL24" i="5"/>
  <c r="AO24" i="5"/>
</calcChain>
</file>

<file path=xl/sharedStrings.xml><?xml version="1.0" encoding="utf-8"?>
<sst xmlns="http://schemas.openxmlformats.org/spreadsheetml/2006/main" count="45" uniqueCount="36">
  <si>
    <t xml:space="preserve">Year </t>
  </si>
  <si>
    <t xml:space="preserve">Month </t>
  </si>
  <si>
    <t xml:space="preserve">Start Day </t>
  </si>
  <si>
    <t>1:Sun, 2:Mon …</t>
  </si>
  <si>
    <t>Annualization and Periodization Calculator</t>
  </si>
  <si>
    <t>Columbia University
Human Resources</t>
  </si>
  <si>
    <t>Start Date (mm/dd/yyyy)</t>
  </si>
  <si>
    <t>End Date   (mm/dd/yyyy)</t>
  </si>
  <si>
    <t>Period Salary</t>
  </si>
  <si>
    <t>Partial Month?</t>
  </si>
  <si>
    <t>Annual Rate</t>
  </si>
  <si>
    <t>Monthly Rate</t>
  </si>
  <si>
    <t>Semi-monthly\Period  Rate</t>
  </si>
  <si>
    <t>Actual Days Worked  in the Month</t>
  </si>
  <si>
    <t>Total Working Days  in the Month</t>
  </si>
  <si>
    <t>Total No. of Whole Periods\Amount</t>
  </si>
  <si>
    <r>
      <t xml:space="preserve">Please enter the information in  </t>
    </r>
    <r>
      <rPr>
        <b/>
        <u/>
        <sz val="18"/>
        <color theme="4" tint="-0.249977111117893"/>
        <rFont val="Arial"/>
        <family val="2"/>
      </rPr>
      <t>blue box only:</t>
    </r>
  </si>
  <si>
    <t>Please enter here THE  ANNUAL SALARY ONLY IN ORDER TO CALCULATE THE  PERIOD SALARY:</t>
  </si>
  <si>
    <t>Please enter here  THE PERIOD SALARY ONLY IN ORDER TO CALCULATE THE ANNUAL RATE:</t>
  </si>
  <si>
    <r>
      <t xml:space="preserve">CALCULATIONS BASED ON </t>
    </r>
    <r>
      <rPr>
        <b/>
        <u/>
        <sz val="14"/>
        <color rgb="FFFF0000"/>
        <rFont val="Calibri"/>
        <family val="2"/>
        <scheme val="minor"/>
      </rPr>
      <t>ANNUAL SALARY</t>
    </r>
    <r>
      <rPr>
        <b/>
        <u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ENTERED</t>
    </r>
  </si>
  <si>
    <r>
      <t>CALCULATIONS BASED ON</t>
    </r>
    <r>
      <rPr>
        <b/>
        <u/>
        <sz val="14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PERIOD SALARY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ENTERED</t>
    </r>
  </si>
  <si>
    <t>1st Period Total Workdays</t>
  </si>
  <si>
    <t>2nd Period Total Workdays</t>
  </si>
  <si>
    <t>Partial Days 1st Period</t>
  </si>
  <si>
    <t>Partial 1st Period?</t>
  </si>
  <si>
    <t>Partial 2nd Period?</t>
  </si>
  <si>
    <t xml:space="preserve">Beg of 
2nd Period </t>
  </si>
  <si>
    <t xml:space="preserve"> Start Date 
1st Period</t>
  </si>
  <si>
    <t>End of 
2nd Period</t>
  </si>
  <si>
    <t>Start Date 
2nd Period</t>
  </si>
  <si>
    <t>End Date 
1st Period</t>
  </si>
  <si>
    <t>End Date 
2nd Period</t>
  </si>
  <si>
    <t xml:space="preserve">Beg. of 
1st Period </t>
  </si>
  <si>
    <t xml:space="preserve">End of 
1st Period </t>
  </si>
  <si>
    <t>Period Days  2nd Period</t>
  </si>
  <si>
    <t>Note:  You can edit  the Year and Month fields of the Calendar to adjust it based on your needs.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</si>
</sst>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\ \'yy"/>
    <numFmt numFmtId="166" formatCode="mm/dd/yyyy"/>
  </numFmts>
  <fonts count="45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Arial"/>
      <family val="2"/>
    </font>
    <font>
      <i/>
      <sz val="9"/>
      <color theme="1" tint="0.249977111117893"/>
      <name val="Calibri"/>
      <family val="2"/>
      <scheme val="minor"/>
    </font>
    <font>
      <b/>
      <sz val="42"/>
      <color theme="4" tint="-0.249977111117893"/>
      <name val="Calibri"/>
      <family val="2"/>
      <scheme val="major"/>
    </font>
    <font>
      <b/>
      <sz val="16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6"/>
      <color theme="1"/>
      <name val="Calibri"/>
      <family val="2"/>
      <scheme val="minor"/>
    </font>
    <font>
      <b/>
      <u/>
      <sz val="18"/>
      <color rgb="FFFF0000"/>
      <name val="Arial"/>
      <family val="2"/>
    </font>
    <font>
      <b/>
      <i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666666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8"/>
      <color theme="4" tint="-0.249977111117893"/>
      <name val="Arial"/>
      <family val="2"/>
    </font>
    <font>
      <b/>
      <sz val="16"/>
      <name val="Tahoma"/>
      <family val="2"/>
    </font>
    <font>
      <b/>
      <u/>
      <sz val="16"/>
      <color theme="4" tint="-0.499984740745262"/>
      <name val="Tahoma"/>
      <family val="2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16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Calibri"/>
      <family val="2"/>
      <scheme val="minor"/>
    </font>
    <font>
      <b/>
      <sz val="12"/>
      <color rgb="FF141414"/>
      <name val="Calibri"/>
      <family val="2"/>
      <scheme val="minor"/>
    </font>
    <font>
      <b/>
      <sz val="12"/>
      <name val="Calibri"/>
      <family val="2"/>
      <scheme val="major"/>
    </font>
    <font>
      <b/>
      <sz val="12"/>
      <color rgb="FF141414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11">
    <xf numFmtId="0" fontId="0" fillId="0" borderId="0" xfId="0"/>
    <xf numFmtId="0" fontId="7" fillId="0" borderId="0" xfId="1" applyFont="1" applyAlignment="1" applyProtection="1">
      <alignment vertical="center"/>
    </xf>
    <xf numFmtId="4" fontId="27" fillId="5" borderId="4" xfId="0" applyNumberFormat="1" applyFon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18" fillId="0" borderId="0" xfId="0" applyFont="1" applyProtection="1"/>
    <xf numFmtId="0" fontId="32" fillId="0" borderId="0" xfId="0" applyFont="1" applyProtection="1"/>
    <xf numFmtId="0" fontId="0" fillId="0" borderId="0" xfId="0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right" vertical="center"/>
    </xf>
    <xf numFmtId="0" fontId="24" fillId="4" borderId="0" xfId="0" applyFont="1" applyFill="1" applyProtection="1"/>
    <xf numFmtId="0" fontId="20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1" fillId="4" borderId="0" xfId="0" applyFont="1" applyFill="1" applyProtection="1"/>
    <xf numFmtId="0" fontId="29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23" fillId="4" borderId="0" xfId="0" applyFont="1" applyFill="1" applyProtection="1"/>
    <xf numFmtId="0" fontId="25" fillId="4" borderId="0" xfId="0" applyFont="1" applyFill="1" applyProtection="1"/>
    <xf numFmtId="0" fontId="22" fillId="4" borderId="0" xfId="0" applyFont="1" applyFill="1" applyProtection="1"/>
    <xf numFmtId="4" fontId="2" fillId="0" borderId="0" xfId="0" applyNumberFormat="1" applyFont="1" applyProtection="1"/>
    <xf numFmtId="0" fontId="8" fillId="0" borderId="0" xfId="0" applyFont="1" applyProtection="1"/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16" fontId="4" fillId="6" borderId="5" xfId="0" applyNumberFormat="1" applyFont="1" applyFill="1" applyBorder="1" applyAlignment="1" applyProtection="1">
      <alignment horizontal="center" vertical="center" wrapText="1"/>
      <protection hidden="1"/>
    </xf>
    <xf numFmtId="14" fontId="4" fillId="6" borderId="5" xfId="0" applyNumberFormat="1" applyFont="1" applyFill="1" applyBorder="1" applyAlignment="1" applyProtection="1">
      <alignment horizontal="center" vertical="center"/>
      <protection hidden="1"/>
    </xf>
    <xf numFmtId="1" fontId="4" fillId="6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28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4" fillId="6" borderId="17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4" fillId="6" borderId="18" xfId="0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Protection="1">
      <protection hidden="1"/>
    </xf>
    <xf numFmtId="4" fontId="27" fillId="6" borderId="4" xfId="0" applyNumberFormat="1" applyFont="1" applyFill="1" applyBorder="1" applyProtection="1">
      <protection hidden="1"/>
    </xf>
    <xf numFmtId="4" fontId="27" fillId="7" borderId="4" xfId="0" applyNumberFormat="1" applyFont="1" applyFill="1" applyBorder="1" applyProtection="1">
      <protection hidden="1"/>
    </xf>
    <xf numFmtId="166" fontId="19" fillId="5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4" fillId="6" borderId="5" xfId="0" applyNumberFormat="1" applyFont="1" applyFill="1" applyBorder="1" applyAlignment="1" applyProtection="1">
      <alignment horizontal="center" vertical="center"/>
      <protection hidden="1"/>
    </xf>
    <xf numFmtId="0" fontId="39" fillId="4" borderId="0" xfId="0" applyFont="1" applyFill="1" applyProtection="1"/>
    <xf numFmtId="0" fontId="40" fillId="4" borderId="0" xfId="0" applyFont="1" applyFill="1" applyProtection="1"/>
    <xf numFmtId="0" fontId="41" fillId="0" borderId="0" xfId="0" applyFont="1" applyAlignment="1" applyProtection="1">
      <alignment vertical="center"/>
    </xf>
    <xf numFmtId="1" fontId="42" fillId="6" borderId="10" xfId="0" applyNumberFormat="1" applyFont="1" applyFill="1" applyBorder="1" applyAlignment="1" applyProtection="1">
      <alignment horizontal="center" vertical="center" wrapText="1"/>
      <protection hidden="1"/>
    </xf>
    <xf numFmtId="4" fontId="42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17" xfId="0" applyNumberFormat="1" applyFont="1" applyFill="1" applyBorder="1" applyAlignment="1" applyProtection="1">
      <alignment horizontal="center"/>
      <protection hidden="1"/>
    </xf>
    <xf numFmtId="2" fontId="42" fillId="6" borderId="18" xfId="0" applyNumberFormat="1" applyFont="1" applyFill="1" applyBorder="1" applyAlignment="1" applyProtection="1">
      <alignment horizontal="center" vertical="center" wrapText="1"/>
      <protection hidden="1"/>
    </xf>
    <xf numFmtId="4" fontId="4" fillId="6" borderId="12" xfId="0" applyNumberFormat="1" applyFont="1" applyFill="1" applyBorder="1" applyAlignment="1" applyProtection="1">
      <alignment horizontal="center" vertical="center" wrapText="1"/>
      <protection hidden="1"/>
    </xf>
    <xf numFmtId="4" fontId="4" fillId="6" borderId="15" xfId="0" applyNumberFormat="1" applyFont="1" applyFill="1" applyBorder="1" applyAlignment="1" applyProtection="1">
      <alignment horizontal="center" vertical="center" wrapText="1"/>
      <protection hidden="1"/>
    </xf>
    <xf numFmtId="4" fontId="4" fillId="6" borderId="16" xfId="0" applyNumberFormat="1" applyFont="1" applyFill="1" applyBorder="1" applyAlignment="1" applyProtection="1">
      <alignment horizontal="center" vertical="center" wrapText="1"/>
      <protection hidden="1"/>
    </xf>
    <xf numFmtId="4" fontId="4" fillId="6" borderId="12" xfId="0" applyNumberFormat="1" applyFont="1" applyFill="1" applyBorder="1" applyAlignment="1" applyProtection="1">
      <alignment horizontal="center"/>
      <protection hidden="1"/>
    </xf>
    <xf numFmtId="4" fontId="4" fillId="6" borderId="16" xfId="0" applyNumberFormat="1" applyFont="1" applyFill="1" applyBorder="1" applyAlignment="1" applyProtection="1">
      <alignment horizontal="center"/>
      <protection hidden="1"/>
    </xf>
    <xf numFmtId="0" fontId="43" fillId="6" borderId="17" xfId="0" applyFont="1" applyFill="1" applyBorder="1" applyAlignment="1" applyProtection="1">
      <alignment horizontal="center" vertical="center" wrapText="1"/>
      <protection hidden="1"/>
    </xf>
    <xf numFmtId="0" fontId="43" fillId="6" borderId="6" xfId="0" applyFont="1" applyFill="1" applyBorder="1" applyAlignment="1" applyProtection="1">
      <alignment horizontal="center" vertical="center" wrapText="1"/>
      <protection hidden="1"/>
    </xf>
    <xf numFmtId="0" fontId="43" fillId="6" borderId="18" xfId="0" applyFont="1" applyFill="1" applyBorder="1" applyAlignment="1" applyProtection="1">
      <alignment horizontal="center" vertical="center" wrapText="1"/>
      <protection hidden="1"/>
    </xf>
    <xf numFmtId="0" fontId="43" fillId="6" borderId="11" xfId="0" applyFont="1" applyFill="1" applyBorder="1" applyAlignment="1" applyProtection="1">
      <alignment horizontal="center" vertical="center" wrapText="1"/>
      <protection hidden="1"/>
    </xf>
    <xf numFmtId="0" fontId="43" fillId="6" borderId="13" xfId="0" applyFont="1" applyFill="1" applyBorder="1" applyAlignment="1" applyProtection="1">
      <alignment horizontal="center" vertical="center" wrapText="1"/>
      <protection hidden="1"/>
    </xf>
    <xf numFmtId="1" fontId="44" fillId="6" borderId="10" xfId="0" applyNumberFormat="1" applyFont="1" applyFill="1" applyBorder="1" applyAlignment="1" applyProtection="1">
      <alignment horizontal="center" vertical="center" wrapText="1"/>
      <protection hidden="1"/>
    </xf>
    <xf numFmtId="4" fontId="44" fillId="6" borderId="5" xfId="0" applyNumberFormat="1" applyFont="1" applyFill="1" applyBorder="1" applyAlignment="1" applyProtection="1">
      <alignment horizontal="center" vertical="center" wrapText="1"/>
      <protection hidden="1"/>
    </xf>
    <xf numFmtId="4" fontId="44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43" fillId="6" borderId="10" xfId="0" applyNumberFormat="1" applyFont="1" applyFill="1" applyBorder="1" applyAlignment="1" applyProtection="1">
      <alignment horizontal="center" vertical="center"/>
      <protection hidden="1"/>
    </xf>
    <xf numFmtId="2" fontId="43" fillId="6" borderId="14" xfId="0" applyNumberFormat="1" applyFont="1" applyFill="1" applyBorder="1" applyAlignment="1" applyProtection="1">
      <alignment horizontal="center" vertical="center"/>
      <protection hidden="1"/>
    </xf>
    <xf numFmtId="4" fontId="43" fillId="6" borderId="12" xfId="0" applyNumberFormat="1" applyFont="1" applyFill="1" applyBorder="1" applyAlignment="1" applyProtection="1">
      <alignment horizontal="center" vertical="center" wrapText="1"/>
      <protection hidden="1"/>
    </xf>
    <xf numFmtId="4" fontId="43" fillId="6" borderId="15" xfId="0" applyNumberFormat="1" applyFont="1" applyFill="1" applyBorder="1" applyAlignment="1" applyProtection="1">
      <alignment horizontal="center" vertical="center" wrapText="1"/>
      <protection hidden="1"/>
    </xf>
    <xf numFmtId="4" fontId="43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43" fillId="6" borderId="12" xfId="0" applyNumberFormat="1" applyFont="1" applyFill="1" applyBorder="1" applyAlignment="1" applyProtection="1">
      <alignment horizontal="center" vertical="center"/>
      <protection hidden="1"/>
    </xf>
    <xf numFmtId="2" fontId="43" fillId="6" borderId="16" xfId="0" applyNumberFormat="1" applyFont="1" applyFill="1" applyBorder="1" applyAlignment="1" applyProtection="1">
      <alignment horizontal="center" vertical="center"/>
      <protection hidden="1"/>
    </xf>
    <xf numFmtId="0" fontId="34" fillId="0" borderId="19" xfId="0" applyFont="1" applyBorder="1" applyAlignment="1" applyProtection="1">
      <alignment vertical="center"/>
      <protection locked="0"/>
    </xf>
    <xf numFmtId="0" fontId="2" fillId="0" borderId="19" xfId="0" applyFont="1" applyBorder="1" applyProtection="1">
      <protection locked="0"/>
    </xf>
    <xf numFmtId="0" fontId="19" fillId="6" borderId="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19" fillId="6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65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Border="1" applyAlignment="1"/>
    <xf numFmtId="0" fontId="16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38" fillId="5" borderId="1" xfId="0" applyFont="1" applyFill="1" applyBorder="1" applyAlignment="1" applyProtection="1">
      <alignment horizontal="center" vertical="center"/>
      <protection locked="0"/>
    </xf>
    <xf numFmtId="0" fontId="38" fillId="5" borderId="2" xfId="0" applyFont="1" applyFill="1" applyBorder="1" applyAlignment="1" applyProtection="1">
      <alignment horizontal="center" vertical="center"/>
      <protection locked="0"/>
    </xf>
    <xf numFmtId="0" fontId="38" fillId="5" borderId="3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13"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0</xdr:row>
      <xdr:rowOff>0</xdr:rowOff>
    </xdr:from>
    <xdr:to>
      <xdr:col>35</xdr:col>
      <xdr:colOff>170523</xdr:colOff>
      <xdr:row>0</xdr:row>
      <xdr:rowOff>625929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43" y="0"/>
          <a:ext cx="3803630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47"/>
  <sheetViews>
    <sheetView showGridLines="0" tabSelected="1" topLeftCell="L1" zoomScale="70" zoomScaleNormal="70" workbookViewId="0">
      <selection activeCell="AI14" sqref="AI14"/>
    </sheetView>
  </sheetViews>
  <sheetFormatPr defaultColWidth="9.140625" defaultRowHeight="12.75" x14ac:dyDescent="0.2"/>
  <cols>
    <col min="1" max="1" width="3.140625" style="3" customWidth="1"/>
    <col min="2" max="32" width="4" style="3" customWidth="1"/>
    <col min="33" max="33" width="3.140625" style="3" customWidth="1"/>
    <col min="34" max="34" width="35.42578125" style="3" customWidth="1"/>
    <col min="35" max="35" width="19" style="3" customWidth="1"/>
    <col min="36" max="36" width="17.28515625" style="3" customWidth="1"/>
    <col min="37" max="37" width="19.140625" style="3" customWidth="1"/>
    <col min="38" max="39" width="17.7109375" style="3" customWidth="1"/>
    <col min="40" max="40" width="15.28515625" style="3" customWidth="1"/>
    <col min="41" max="41" width="14.85546875" style="3" customWidth="1"/>
    <col min="42" max="42" width="12.140625" style="3" hidden="1" customWidth="1"/>
    <col min="43" max="43" width="11.85546875" style="3" hidden="1" customWidth="1"/>
    <col min="44" max="44" width="9" style="3" hidden="1" customWidth="1"/>
    <col min="45" max="45" width="9.5703125" style="3" hidden="1" customWidth="1"/>
    <col min="46" max="46" width="10" style="3" hidden="1" customWidth="1"/>
    <col min="47" max="47" width="10.140625" style="3" hidden="1" customWidth="1"/>
    <col min="48" max="48" width="14.5703125" style="3" hidden="1" customWidth="1"/>
    <col min="49" max="51" width="14.5703125" style="3" customWidth="1"/>
    <col min="52" max="52" width="15.85546875" style="3" customWidth="1"/>
    <col min="53" max="53" width="17.42578125" style="10" customWidth="1"/>
    <col min="54" max="54" width="20.7109375" style="3" customWidth="1"/>
    <col min="55" max="16384" width="9.140625" style="3"/>
  </cols>
  <sheetData>
    <row r="1" spans="1:53" ht="66" customHeight="1" x14ac:dyDescent="0.2">
      <c r="A1" s="102" t="s">
        <v>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89"/>
      <c r="AI1" s="90"/>
      <c r="AJ1" s="90"/>
      <c r="AK1" s="90"/>
      <c r="AL1" s="90"/>
      <c r="AM1" s="90"/>
      <c r="AN1" s="90"/>
      <c r="AO1" s="90"/>
    </row>
    <row r="2" spans="1:53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98" t="s">
        <v>35</v>
      </c>
      <c r="AI2" s="99"/>
      <c r="AJ2" s="99"/>
      <c r="AK2" s="99"/>
      <c r="AL2" s="99"/>
      <c r="AM2" s="99"/>
      <c r="AN2" s="100"/>
      <c r="AO2" s="101"/>
    </row>
    <row r="3" spans="1:53" ht="16.5" customHeight="1" x14ac:dyDescent="0.2">
      <c r="A3" s="12"/>
      <c r="B3" s="12"/>
      <c r="C3" s="13" t="s">
        <v>0</v>
      </c>
      <c r="D3" s="104">
        <v>2018</v>
      </c>
      <c r="E3" s="105"/>
      <c r="F3" s="106"/>
      <c r="G3" s="14"/>
      <c r="H3" s="14"/>
      <c r="I3" s="13" t="s">
        <v>1</v>
      </c>
      <c r="J3" s="104">
        <v>1</v>
      </c>
      <c r="K3" s="105"/>
      <c r="L3" s="106"/>
      <c r="M3" s="14"/>
      <c r="N3" s="14"/>
      <c r="O3" s="14"/>
      <c r="P3" s="14"/>
      <c r="Q3" s="13" t="s">
        <v>2</v>
      </c>
      <c r="R3" s="109">
        <v>1</v>
      </c>
      <c r="S3" s="110"/>
      <c r="T3" s="15" t="s">
        <v>3</v>
      </c>
      <c r="U3" s="14"/>
      <c r="V3" s="14"/>
      <c r="W3" s="14"/>
      <c r="X3" s="14"/>
      <c r="Y3" s="14"/>
      <c r="Z3" s="14"/>
      <c r="AA3" s="14"/>
      <c r="AB3" s="12"/>
      <c r="AC3" s="12"/>
      <c r="AD3" s="12"/>
      <c r="AE3" s="12"/>
      <c r="AF3" s="16"/>
      <c r="AG3" s="12"/>
      <c r="AH3" s="99"/>
      <c r="AI3" s="99"/>
      <c r="AJ3" s="99"/>
      <c r="AK3" s="99"/>
      <c r="AL3" s="99"/>
      <c r="AM3" s="99"/>
      <c r="AN3" s="100"/>
      <c r="AO3" s="101"/>
    </row>
    <row r="4" spans="1:5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"/>
      <c r="AI4" s="1"/>
      <c r="AJ4" s="1"/>
    </row>
    <row r="5" spans="1:53" ht="23.25" x14ac:dyDescent="0.35">
      <c r="AH5" s="17" t="s">
        <v>16</v>
      </c>
      <c r="AI5" s="18"/>
      <c r="AJ5" s="18"/>
      <c r="AK5" s="8"/>
      <c r="AL5" s="8"/>
    </row>
    <row r="6" spans="1:53" ht="48" customHeight="1" thickBot="1" x14ac:dyDescent="0.3">
      <c r="B6" s="107">
        <f>IF($J$3=1,D3,D3&amp;"-"&amp;D3+1)</f>
        <v>2018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9"/>
      <c r="R6" s="108" t="s">
        <v>4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20"/>
      <c r="AH6" s="21"/>
      <c r="AI6" s="7"/>
      <c r="AJ6" s="30" t="s">
        <v>32</v>
      </c>
      <c r="AK6" s="30" t="s">
        <v>33</v>
      </c>
      <c r="AL6" s="30" t="s">
        <v>26</v>
      </c>
      <c r="AM6" s="30" t="s">
        <v>28</v>
      </c>
      <c r="AN6" s="30" t="s">
        <v>14</v>
      </c>
      <c r="AO6" s="30" t="s">
        <v>13</v>
      </c>
      <c r="AP6" s="30" t="s">
        <v>21</v>
      </c>
      <c r="AQ6" s="30" t="s">
        <v>22</v>
      </c>
      <c r="AR6" s="30" t="s">
        <v>24</v>
      </c>
      <c r="AS6" s="30" t="s">
        <v>23</v>
      </c>
      <c r="AT6" s="30" t="s">
        <v>25</v>
      </c>
      <c r="AU6" s="30" t="s">
        <v>34</v>
      </c>
      <c r="AV6" s="31" t="s">
        <v>9</v>
      </c>
      <c r="BA6" s="3"/>
    </row>
    <row r="7" spans="1:53" ht="32.25" customHeight="1" thickBot="1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20"/>
      <c r="AH7" s="22" t="s">
        <v>6</v>
      </c>
      <c r="AI7" s="49">
        <v>43101</v>
      </c>
      <c r="AJ7" s="32">
        <f>EOMONTH(AI7,-1)+1</f>
        <v>43101</v>
      </c>
      <c r="AK7" s="32">
        <f>+AJ7+14</f>
        <v>43115</v>
      </c>
      <c r="AL7" s="32">
        <f>+AK7+1</f>
        <v>43116</v>
      </c>
      <c r="AM7" s="32">
        <f>EOMONTH(AI7,0)</f>
        <v>43131</v>
      </c>
      <c r="AN7" s="33">
        <f>NETWORKDAYS($AJ7,$AM7)</f>
        <v>23</v>
      </c>
      <c r="AO7" s="33">
        <f>NETWORKDAYS(AI7,AM7)</f>
        <v>23</v>
      </c>
      <c r="AP7" s="33">
        <f>NETWORKDAYS(AJ7,AK7)</f>
        <v>11</v>
      </c>
      <c r="AQ7" s="33">
        <f>NETWORKDAYS(AL7,AM7)</f>
        <v>12</v>
      </c>
      <c r="AR7" s="60" t="str">
        <f>IF(AI7&gt;AK7,"No",IF(AI7&gt;=AL7,"Yes",IF(AI7=AJ7,"No",IF(AI7&lt;AK7,"Yes",IF(AI7=AK7,"Yes")))))</f>
        <v>No</v>
      </c>
      <c r="AS7" s="33">
        <f>IF(AR7="No",0,NETWORKDAYS(AI7,AK7))</f>
        <v>0</v>
      </c>
      <c r="AT7" s="33" t="str">
        <f>IF(AI7&gt;AL7,"Yes",IF(AI7=AL7,"No",IF(AI7=AM7,"Yes",IF(AI7&lt;AL7,"No"))))</f>
        <v>No</v>
      </c>
      <c r="AU7" s="33">
        <f>IF(AT7="Yes",NETWORKDAYS(AI7,AM7),0)</f>
        <v>0</v>
      </c>
      <c r="AV7" s="32" t="str">
        <f>IF($AI$7=$AJ$7,"No","Yes")</f>
        <v>No</v>
      </c>
      <c r="AW7" s="4"/>
      <c r="AX7" s="4"/>
      <c r="BA7" s="3"/>
    </row>
    <row r="8" spans="1:53" s="5" customFormat="1" ht="25.5" customHeight="1" thickBot="1" x14ac:dyDescent="0.35">
      <c r="B8" s="97">
        <f>DATE(D3,J3,1)</f>
        <v>43101</v>
      </c>
      <c r="C8" s="97"/>
      <c r="D8" s="97"/>
      <c r="E8" s="97"/>
      <c r="F8" s="97"/>
      <c r="G8" s="97"/>
      <c r="H8" s="97"/>
      <c r="I8" s="51"/>
      <c r="J8" s="97">
        <f>DATE(YEAR(B8+42),MONTH(B8+42),1)</f>
        <v>43132</v>
      </c>
      <c r="K8" s="97"/>
      <c r="L8" s="97"/>
      <c r="M8" s="97"/>
      <c r="N8" s="97"/>
      <c r="O8" s="97"/>
      <c r="P8" s="97"/>
      <c r="Q8" s="51"/>
      <c r="R8" s="97">
        <f>DATE(YEAR(J8+42),MONTH(J8+42),1)</f>
        <v>43160</v>
      </c>
      <c r="S8" s="97"/>
      <c r="T8" s="97"/>
      <c r="U8" s="97"/>
      <c r="V8" s="97"/>
      <c r="W8" s="97"/>
      <c r="X8" s="97"/>
      <c r="Y8" s="52"/>
      <c r="Z8" s="97">
        <f>DATE(YEAR(R8+42),MONTH(R8+42),1)</f>
        <v>43191</v>
      </c>
      <c r="AA8" s="97"/>
      <c r="AB8" s="97"/>
      <c r="AC8" s="97"/>
      <c r="AD8" s="97"/>
      <c r="AE8" s="97"/>
      <c r="AF8" s="97"/>
      <c r="AG8" s="23"/>
      <c r="AH8" s="22" t="s">
        <v>7</v>
      </c>
      <c r="AI8" s="49">
        <v>43465</v>
      </c>
      <c r="AJ8" s="32">
        <f>EOMONTH(AI8,-1)+1</f>
        <v>43435</v>
      </c>
      <c r="AK8" s="32">
        <f>+AJ8+14</f>
        <v>43449</v>
      </c>
      <c r="AL8" s="32">
        <f>+AK8+1</f>
        <v>43450</v>
      </c>
      <c r="AM8" s="32">
        <f>EOMONTH(AI8,0)</f>
        <v>43465</v>
      </c>
      <c r="AN8" s="33">
        <f>NETWORKDAYS(AJ8,AM8)</f>
        <v>21</v>
      </c>
      <c r="AO8" s="33">
        <f>NETWORKDAYS(AJ8,AI8)</f>
        <v>21</v>
      </c>
      <c r="AP8" s="33">
        <f>NETWORKDAYS(AJ8,AK8)</f>
        <v>10</v>
      </c>
      <c r="AQ8" s="33">
        <f>NETWORKDAYS(AL8,AM8)</f>
        <v>11</v>
      </c>
      <c r="AR8" s="32" t="str">
        <f>IF(AI8&gt;AK8,"No",IF(AI8&gt;AL8,"No",IF(AI8=AJ8,"Yes",IF(AI8&lt;AK8,"Yes",IF(AI8=AK8,"No")))))</f>
        <v>No</v>
      </c>
      <c r="AS8" s="33">
        <f>IF(AR8="No",0, IF(AR8="Yes", NETWORKDAYS(AJ8,AI8)))</f>
        <v>0</v>
      </c>
      <c r="AT8" s="33" t="str">
        <f>IF(AND(AI8&gt;AL8, AI8&lt;AM8),"Yes",IF(AI8=AL8,"Yes",IF(AI8=AM8,"No",IF(AI8&lt;AL8,"No"))))</f>
        <v>No</v>
      </c>
      <c r="AU8" s="33">
        <f>IF(AT8="Yes",NETWORKDAYS(AL8,AI8),0)</f>
        <v>0</v>
      </c>
      <c r="AV8" s="32" t="str">
        <f>IF($AI$8=$AM$8,"No","Yes")</f>
        <v>No</v>
      </c>
    </row>
    <row r="9" spans="1:53" s="6" customFormat="1" ht="15.75" x14ac:dyDescent="0.2">
      <c r="B9" s="53" t="str">
        <f>CHOOSE(1+MOD($R$3+1-2,7),"S","M","T","W","T","F","S")</f>
        <v>S</v>
      </c>
      <c r="C9" s="53" t="str">
        <f>CHOOSE(1+MOD($R$3+2-2,7),"S","M","T","W","T","F","S")</f>
        <v>M</v>
      </c>
      <c r="D9" s="53" t="str">
        <f>CHOOSE(1+MOD($R$3+3-2,7),"S","M","T","W","T","F","S")</f>
        <v>T</v>
      </c>
      <c r="E9" s="53" t="str">
        <f>CHOOSE(1+MOD($R$3+4-2,7),"S","M","T","W","T","F","S")</f>
        <v>W</v>
      </c>
      <c r="F9" s="53" t="str">
        <f>CHOOSE(1+MOD($R$3+5-2,7),"S","M","T","W","T","F","S")</f>
        <v>T</v>
      </c>
      <c r="G9" s="53" t="str">
        <f>CHOOSE(1+MOD($R$3+6-2,7),"S","M","T","W","T","F","S")</f>
        <v>F</v>
      </c>
      <c r="H9" s="53" t="str">
        <f>CHOOSE(1+MOD($R$3+7-2,7),"S","M","T","W","T","F","S")</f>
        <v>S</v>
      </c>
      <c r="I9" s="54"/>
      <c r="J9" s="53" t="str">
        <f>CHOOSE(1+MOD($R$3+1-2,7),"S","M","T","W","T","F","S")</f>
        <v>S</v>
      </c>
      <c r="K9" s="53" t="str">
        <f>CHOOSE(1+MOD($R$3+2-2,7),"S","M","T","W","T","F","S")</f>
        <v>M</v>
      </c>
      <c r="L9" s="53" t="str">
        <f>CHOOSE(1+MOD($R$3+3-2,7),"S","M","T","W","T","F","S")</f>
        <v>T</v>
      </c>
      <c r="M9" s="53" t="str">
        <f>CHOOSE(1+MOD($R$3+4-2,7),"S","M","T","W","T","F","S")</f>
        <v>W</v>
      </c>
      <c r="N9" s="53" t="str">
        <f>CHOOSE(1+MOD($R$3+5-2,7),"S","M","T","W","T","F","S")</f>
        <v>T</v>
      </c>
      <c r="O9" s="53" t="str">
        <f>CHOOSE(1+MOD($R$3+6-2,7),"S","M","T","W","T","F","S")</f>
        <v>F</v>
      </c>
      <c r="P9" s="53" t="str">
        <f>CHOOSE(1+MOD($R$3+7-2,7),"S","M","T","W","T","F","S")</f>
        <v>S</v>
      </c>
      <c r="Q9" s="55"/>
      <c r="R9" s="53" t="str">
        <f>CHOOSE(1+MOD($R$3+1-2,7),"S","M","T","W","T","F","S")</f>
        <v>S</v>
      </c>
      <c r="S9" s="53" t="str">
        <f>CHOOSE(1+MOD($R$3+2-2,7),"S","M","T","W","T","F","S")</f>
        <v>M</v>
      </c>
      <c r="T9" s="53" t="str">
        <f>CHOOSE(1+MOD($R$3+3-2,7),"S","M","T","W","T","F","S")</f>
        <v>T</v>
      </c>
      <c r="U9" s="53" t="str">
        <f>CHOOSE(1+MOD($R$3+4-2,7),"S","M","T","W","T","F","S")</f>
        <v>W</v>
      </c>
      <c r="V9" s="53" t="str">
        <f>CHOOSE(1+MOD($R$3+5-2,7),"S","M","T","W","T","F","S")</f>
        <v>T</v>
      </c>
      <c r="W9" s="53" t="str">
        <f>CHOOSE(1+MOD($R$3+6-2,7),"S","M","T","W","T","F","S")</f>
        <v>F</v>
      </c>
      <c r="X9" s="53" t="str">
        <f>CHOOSE(1+MOD($R$3+7-2,7),"S","M","T","W","T","F","S")</f>
        <v>S</v>
      </c>
      <c r="Y9" s="34"/>
      <c r="Z9" s="53" t="str">
        <f>CHOOSE(1+MOD($R$3+1-2,7),"S","M","T","W","T","F","S")</f>
        <v>S</v>
      </c>
      <c r="AA9" s="53" t="str">
        <f>CHOOSE(1+MOD($R$3+2-2,7),"S","M","T","W","T","F","S")</f>
        <v>M</v>
      </c>
      <c r="AB9" s="53" t="str">
        <f>CHOOSE(1+MOD($R$3+3-2,7),"S","M","T","W","T","F","S")</f>
        <v>T</v>
      </c>
      <c r="AC9" s="53" t="str">
        <f>CHOOSE(1+MOD($R$3+4-2,7),"S","M","T","W","T","F","S")</f>
        <v>W</v>
      </c>
      <c r="AD9" s="53" t="str">
        <f>CHOOSE(1+MOD($R$3+5-2,7),"S","M","T","W","T","F","S")</f>
        <v>T</v>
      </c>
      <c r="AE9" s="53" t="str">
        <f>CHOOSE(1+MOD($R$3+6-2,7),"S","M","T","W","T","F","S")</f>
        <v>F</v>
      </c>
      <c r="AF9" s="53" t="str">
        <f>CHOOSE(1+MOD($R$3+7-2,7),"S","M","T","W","T","F","S")</f>
        <v>S</v>
      </c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</row>
    <row r="10" spans="1:53" s="7" customFormat="1" ht="18" customHeight="1" x14ac:dyDescent="0.25">
      <c r="B10" s="56" t="str">
        <f>IF(WEEKDAY(B8,1)=MOD($R$3,7),B8,"")</f>
        <v/>
      </c>
      <c r="C10" s="56">
        <f>IF(B10="",IF(WEEKDAY(B8,1)=MOD($R$3,7)+1,B8,""),B10+1)</f>
        <v>43101</v>
      </c>
      <c r="D10" s="56">
        <f>IF(C10="",IF(WEEKDAY(B8,1)=MOD($R$3+1,7)+1,B8,""),C10+1)</f>
        <v>43102</v>
      </c>
      <c r="E10" s="56">
        <f>IF(D10="",IF(WEEKDAY(B8,1)=MOD($R$3+2,7)+1,B8,""),D10+1)</f>
        <v>43103</v>
      </c>
      <c r="F10" s="56">
        <f>IF(E10="",IF(WEEKDAY(B8,1)=MOD($R$3+3,7)+1,B8,""),E10+1)</f>
        <v>43104</v>
      </c>
      <c r="G10" s="56">
        <f>IF(F10="",IF(WEEKDAY(B8,1)=MOD($R$3+4,7)+1,B8,""),F10+1)</f>
        <v>43105</v>
      </c>
      <c r="H10" s="56">
        <f>IF(G10="",IF(WEEKDAY(B8,1)=MOD($R$3+5,7)+1,B8,""),G10+1)</f>
        <v>43106</v>
      </c>
      <c r="I10" s="54"/>
      <c r="J10" s="56" t="str">
        <f>IF(WEEKDAY(J8,1)=MOD($R$3,7),J8,"")</f>
        <v/>
      </c>
      <c r="K10" s="56" t="str">
        <f>IF(J10="",IF(WEEKDAY(J8,1)=MOD($R$3,7)+1,J8,""),J10+1)</f>
        <v/>
      </c>
      <c r="L10" s="56" t="str">
        <f>IF(K10="",IF(WEEKDAY(J8,1)=MOD($R$3+1,7)+1,J8,""),K10+1)</f>
        <v/>
      </c>
      <c r="M10" s="56" t="str">
        <f>IF(L10="",IF(WEEKDAY(J8,1)=MOD($R$3+2,7)+1,J8,""),L10+1)</f>
        <v/>
      </c>
      <c r="N10" s="56">
        <f>IF(M10="",IF(WEEKDAY(J8,1)=MOD($R$3+3,7)+1,J8,""),M10+1)</f>
        <v>43132</v>
      </c>
      <c r="O10" s="56">
        <f>IF(N10="",IF(WEEKDAY(J8,1)=MOD($R$3+4,7)+1,J8,""),N10+1)</f>
        <v>43133</v>
      </c>
      <c r="P10" s="56">
        <f>IF(O10="",IF(WEEKDAY(J8,1)=MOD($R$3+5,7)+1,J8,""),O10+1)</f>
        <v>43134</v>
      </c>
      <c r="Q10" s="54"/>
      <c r="R10" s="56" t="str">
        <f>IF(WEEKDAY(R8,1)=MOD($R$3,7),R8,"")</f>
        <v/>
      </c>
      <c r="S10" s="56" t="str">
        <f>IF(R10="",IF(WEEKDAY(R8,1)=MOD($R$3,7)+1,R8,""),R10+1)</f>
        <v/>
      </c>
      <c r="T10" s="56" t="str">
        <f>IF(S10="",IF(WEEKDAY(R8,1)=MOD($R$3+1,7)+1,R8,""),S10+1)</f>
        <v/>
      </c>
      <c r="U10" s="56" t="str">
        <f>IF(T10="",IF(WEEKDAY(R8,1)=MOD($R$3+2,7)+1,R8,""),T10+1)</f>
        <v/>
      </c>
      <c r="V10" s="56">
        <f>IF(U10="",IF(WEEKDAY(R8,1)=MOD($R$3+3,7)+1,R8,""),U10+1)</f>
        <v>43160</v>
      </c>
      <c r="W10" s="56">
        <f>IF(V10="",IF(WEEKDAY(R8,1)=MOD($R$3+4,7)+1,R8,""),V10+1)</f>
        <v>43161</v>
      </c>
      <c r="X10" s="56">
        <f>IF(W10="",IF(WEEKDAY(R8,1)=MOD($R$3+5,7)+1,R8,""),W10+1)</f>
        <v>43162</v>
      </c>
      <c r="Y10" s="34"/>
      <c r="Z10" s="56">
        <f>IF(WEEKDAY(Z8,1)=MOD($R$3,7),Z8,"")</f>
        <v>43191</v>
      </c>
      <c r="AA10" s="56">
        <f>IF(Z10="",IF(WEEKDAY(Z8,1)=MOD($R$3,7)+1,Z8,""),Z10+1)</f>
        <v>43192</v>
      </c>
      <c r="AB10" s="56">
        <f>IF(AA10="",IF(WEEKDAY(Z8,1)=MOD($R$3+1,7)+1,Z8,""),AA10+1)</f>
        <v>43193</v>
      </c>
      <c r="AC10" s="56">
        <f>IF(AB10="",IF(WEEKDAY(Z8,1)=MOD($R$3+2,7)+1,Z8,""),AB10+1)</f>
        <v>43194</v>
      </c>
      <c r="AD10" s="56">
        <f>IF(AC10="",IF(WEEKDAY(Z8,1)=MOD($R$3+3,7)+1,Z8,""),AC10+1)</f>
        <v>43195</v>
      </c>
      <c r="AE10" s="56">
        <f>IF(AD10="",IF(WEEKDAY(Z8,1)=MOD($R$3+4,7)+1,Z8,""),AD10+1)</f>
        <v>43196</v>
      </c>
      <c r="AF10" s="56">
        <f>IF(AE10="",IF(WEEKDAY(Z8,1)=MOD($R$3+5,7)+1,Z8,""),AE10+1)</f>
        <v>43197</v>
      </c>
      <c r="AG10" s="6"/>
      <c r="AH10" s="3"/>
      <c r="AI10" s="3"/>
      <c r="AJ10" s="35"/>
      <c r="AK10" s="35"/>
      <c r="AL10" s="35"/>
      <c r="AM10" s="35"/>
      <c r="AN10" s="35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3" s="7" customFormat="1" ht="18" customHeight="1" x14ac:dyDescent="0.3">
      <c r="B11" s="56">
        <f>IF(H10="","",IF(MONTH(H10+1)&lt;&gt;MONTH(H10),"",H10+1))</f>
        <v>43107</v>
      </c>
      <c r="C11" s="56">
        <f>IF(B11="","",IF(MONTH(B11+1)&lt;&gt;MONTH(B11),"",B11+1))</f>
        <v>43108</v>
      </c>
      <c r="D11" s="56">
        <f t="shared" ref="D11:H15" si="0">IF(C11="","",IF(MONTH(C11+1)&lt;&gt;MONTH(C11),"",C11+1))</f>
        <v>43109</v>
      </c>
      <c r="E11" s="56">
        <f t="shared" si="0"/>
        <v>43110</v>
      </c>
      <c r="F11" s="56">
        <f t="shared" si="0"/>
        <v>43111</v>
      </c>
      <c r="G11" s="56">
        <f t="shared" si="0"/>
        <v>43112</v>
      </c>
      <c r="H11" s="56">
        <f t="shared" si="0"/>
        <v>43113</v>
      </c>
      <c r="I11" s="54"/>
      <c r="J11" s="56">
        <f>IF(P10="","",IF(MONTH(P10+1)&lt;&gt;MONTH(P10),"",P10+1))</f>
        <v>43135</v>
      </c>
      <c r="K11" s="56">
        <f>IF(J11="","",IF(MONTH(J11+1)&lt;&gt;MONTH(J11),"",J11+1))</f>
        <v>43136</v>
      </c>
      <c r="L11" s="56">
        <f t="shared" ref="L11:P15" si="1">IF(K11="","",IF(MONTH(K11+1)&lt;&gt;MONTH(K11),"",K11+1))</f>
        <v>43137</v>
      </c>
      <c r="M11" s="56">
        <f t="shared" si="1"/>
        <v>43138</v>
      </c>
      <c r="N11" s="56">
        <f t="shared" si="1"/>
        <v>43139</v>
      </c>
      <c r="O11" s="56">
        <f t="shared" si="1"/>
        <v>43140</v>
      </c>
      <c r="P11" s="56">
        <f t="shared" si="1"/>
        <v>43141</v>
      </c>
      <c r="Q11" s="54"/>
      <c r="R11" s="56">
        <f>IF(X10="","",IF(MONTH(X10+1)&lt;&gt;MONTH(X10),"",X10+1))</f>
        <v>43163</v>
      </c>
      <c r="S11" s="56">
        <f>IF(R11="","",IF(MONTH(R11+1)&lt;&gt;MONTH(R11),"",R11+1))</f>
        <v>43164</v>
      </c>
      <c r="T11" s="56">
        <f t="shared" ref="T11:X15" si="2">IF(S11="","",IF(MONTH(S11+1)&lt;&gt;MONTH(S11),"",S11+1))</f>
        <v>43165</v>
      </c>
      <c r="U11" s="56">
        <f t="shared" si="2"/>
        <v>43166</v>
      </c>
      <c r="V11" s="56">
        <f t="shared" si="2"/>
        <v>43167</v>
      </c>
      <c r="W11" s="56">
        <f t="shared" si="2"/>
        <v>43168</v>
      </c>
      <c r="X11" s="56">
        <f t="shared" si="2"/>
        <v>43169</v>
      </c>
      <c r="Y11" s="34"/>
      <c r="Z11" s="56">
        <f>IF(AF10="","",IF(MONTH(AF10+1)&lt;&gt;MONTH(AF10),"",AF10+1))</f>
        <v>43198</v>
      </c>
      <c r="AA11" s="56">
        <f>IF(Z11="","",IF(MONTH(Z11+1)&lt;&gt;MONTH(Z11),"",Z11+1))</f>
        <v>43199</v>
      </c>
      <c r="AB11" s="56">
        <f t="shared" ref="AB11:AF15" si="3">IF(AA11="","",IF(MONTH(AA11+1)&lt;&gt;MONTH(AA11),"",AA11+1))</f>
        <v>43200</v>
      </c>
      <c r="AC11" s="56">
        <f t="shared" si="3"/>
        <v>43201</v>
      </c>
      <c r="AD11" s="56">
        <f t="shared" si="3"/>
        <v>43202</v>
      </c>
      <c r="AE11" s="56">
        <f t="shared" si="3"/>
        <v>43203</v>
      </c>
      <c r="AF11" s="56">
        <f t="shared" si="3"/>
        <v>43204</v>
      </c>
      <c r="AG11" s="6"/>
      <c r="AH11" s="61" t="s">
        <v>17</v>
      </c>
      <c r="AI11" s="24"/>
      <c r="AJ11" s="38"/>
      <c r="AK11" s="37"/>
      <c r="AL11" s="37"/>
      <c r="AM11" s="37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3" s="7" customFormat="1" ht="18" customHeight="1" thickBot="1" x14ac:dyDescent="0.35">
      <c r="B12" s="56">
        <f>IF(H11="","",IF(MONTH(H11+1)&lt;&gt;MONTH(H11),"",H11+1))</f>
        <v>43114</v>
      </c>
      <c r="C12" s="56">
        <f>IF(B12="","",IF(MONTH(B12+1)&lt;&gt;MONTH(B12),"",B12+1))</f>
        <v>43115</v>
      </c>
      <c r="D12" s="56">
        <f t="shared" si="0"/>
        <v>43116</v>
      </c>
      <c r="E12" s="56">
        <f t="shared" si="0"/>
        <v>43117</v>
      </c>
      <c r="F12" s="56">
        <f t="shared" si="0"/>
        <v>43118</v>
      </c>
      <c r="G12" s="56">
        <f t="shared" si="0"/>
        <v>43119</v>
      </c>
      <c r="H12" s="56">
        <f t="shared" si="0"/>
        <v>43120</v>
      </c>
      <c r="I12" s="54"/>
      <c r="J12" s="56">
        <f>IF(P11="","",IF(MONTH(P11+1)&lt;&gt;MONTH(P11),"",P11+1))</f>
        <v>43142</v>
      </c>
      <c r="K12" s="56">
        <f>IF(J12="","",IF(MONTH(J12+1)&lt;&gt;MONTH(J12),"",J12+1))</f>
        <v>43143</v>
      </c>
      <c r="L12" s="56">
        <f t="shared" si="1"/>
        <v>43144</v>
      </c>
      <c r="M12" s="56">
        <f t="shared" si="1"/>
        <v>43145</v>
      </c>
      <c r="N12" s="56">
        <f t="shared" si="1"/>
        <v>43146</v>
      </c>
      <c r="O12" s="56">
        <f t="shared" si="1"/>
        <v>43147</v>
      </c>
      <c r="P12" s="56">
        <f t="shared" si="1"/>
        <v>43148</v>
      </c>
      <c r="Q12" s="54"/>
      <c r="R12" s="56">
        <f>IF(X11="","",IF(MONTH(X11+1)&lt;&gt;MONTH(X11),"",X11+1))</f>
        <v>43170</v>
      </c>
      <c r="S12" s="56">
        <f>IF(R12="","",IF(MONTH(R12+1)&lt;&gt;MONTH(R12),"",R12+1))</f>
        <v>43171</v>
      </c>
      <c r="T12" s="56">
        <f t="shared" si="2"/>
        <v>43172</v>
      </c>
      <c r="U12" s="56">
        <f t="shared" si="2"/>
        <v>43173</v>
      </c>
      <c r="V12" s="56">
        <f t="shared" si="2"/>
        <v>43174</v>
      </c>
      <c r="W12" s="56">
        <f t="shared" si="2"/>
        <v>43175</v>
      </c>
      <c r="X12" s="56">
        <f t="shared" si="2"/>
        <v>43176</v>
      </c>
      <c r="Y12" s="34"/>
      <c r="Z12" s="56">
        <f>IF(AF11="","",IF(MONTH(AF11+1)&lt;&gt;MONTH(AF11),"",AF11+1))</f>
        <v>43205</v>
      </c>
      <c r="AA12" s="56">
        <f>IF(Z12="","",IF(MONTH(Z12+1)&lt;&gt;MONTH(Z12),"",Z12+1))</f>
        <v>43206</v>
      </c>
      <c r="AB12" s="56">
        <f t="shared" si="3"/>
        <v>43207</v>
      </c>
      <c r="AC12" s="56">
        <f t="shared" si="3"/>
        <v>43208</v>
      </c>
      <c r="AD12" s="56">
        <f t="shared" si="3"/>
        <v>43209</v>
      </c>
      <c r="AE12" s="56">
        <f t="shared" si="3"/>
        <v>43210</v>
      </c>
      <c r="AF12" s="56">
        <f t="shared" si="3"/>
        <v>43211</v>
      </c>
      <c r="AG12" s="6"/>
      <c r="AH12" s="62"/>
      <c r="AI12" s="63"/>
      <c r="AJ12" s="34"/>
      <c r="AK12" s="37"/>
      <c r="AL12" s="37"/>
      <c r="AM12" s="37"/>
      <c r="AN12" s="39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3" s="7" customFormat="1" ht="28.5" customHeight="1" thickBot="1" x14ac:dyDescent="0.4">
      <c r="B13" s="56">
        <f>IF(H12="","",IF(MONTH(H12+1)&lt;&gt;MONTH(H12),"",H12+1))</f>
        <v>43121</v>
      </c>
      <c r="C13" s="56">
        <f>IF(B13="","",IF(MONTH(B13+1)&lt;&gt;MONTH(B13),"",B13+1))</f>
        <v>43122</v>
      </c>
      <c r="D13" s="56">
        <f t="shared" si="0"/>
        <v>43123</v>
      </c>
      <c r="E13" s="56">
        <f t="shared" si="0"/>
        <v>43124</v>
      </c>
      <c r="F13" s="56">
        <f t="shared" si="0"/>
        <v>43125</v>
      </c>
      <c r="G13" s="56">
        <f t="shared" si="0"/>
        <v>43126</v>
      </c>
      <c r="H13" s="56">
        <f t="shared" si="0"/>
        <v>43127</v>
      </c>
      <c r="I13" s="54"/>
      <c r="J13" s="56">
        <f>IF(P12="","",IF(MONTH(P12+1)&lt;&gt;MONTH(P12),"",P12+1))</f>
        <v>43149</v>
      </c>
      <c r="K13" s="56">
        <f>IF(J13="","",IF(MONTH(J13+1)&lt;&gt;MONTH(J13),"",J13+1))</f>
        <v>43150</v>
      </c>
      <c r="L13" s="56">
        <f t="shared" si="1"/>
        <v>43151</v>
      </c>
      <c r="M13" s="56">
        <f t="shared" si="1"/>
        <v>43152</v>
      </c>
      <c r="N13" s="56">
        <f t="shared" si="1"/>
        <v>43153</v>
      </c>
      <c r="O13" s="56">
        <f t="shared" si="1"/>
        <v>43154</v>
      </c>
      <c r="P13" s="56">
        <f t="shared" si="1"/>
        <v>43155</v>
      </c>
      <c r="Q13" s="54"/>
      <c r="R13" s="56">
        <f>IF(X12="","",IF(MONTH(X12+1)&lt;&gt;MONTH(X12),"",X12+1))</f>
        <v>43177</v>
      </c>
      <c r="S13" s="56">
        <f>IF(R13="","",IF(MONTH(R13+1)&lt;&gt;MONTH(R13),"",R13+1))</f>
        <v>43178</v>
      </c>
      <c r="T13" s="56">
        <f t="shared" si="2"/>
        <v>43179</v>
      </c>
      <c r="U13" s="56">
        <f t="shared" si="2"/>
        <v>43180</v>
      </c>
      <c r="V13" s="56">
        <f t="shared" si="2"/>
        <v>43181</v>
      </c>
      <c r="W13" s="56">
        <f t="shared" si="2"/>
        <v>43182</v>
      </c>
      <c r="X13" s="56">
        <f t="shared" si="2"/>
        <v>43183</v>
      </c>
      <c r="Y13" s="34"/>
      <c r="Z13" s="56">
        <f>IF(AF12="","",IF(MONTH(AF12+1)&lt;&gt;MONTH(AF12),"",AF12+1))</f>
        <v>43212</v>
      </c>
      <c r="AA13" s="56">
        <f>IF(Z13="","",IF(MONTH(Z13+1)&lt;&gt;MONTH(Z13),"",Z13+1))</f>
        <v>43213</v>
      </c>
      <c r="AB13" s="56">
        <f t="shared" si="3"/>
        <v>43214</v>
      </c>
      <c r="AC13" s="56">
        <f t="shared" si="3"/>
        <v>43215</v>
      </c>
      <c r="AD13" s="56">
        <f t="shared" si="3"/>
        <v>43216</v>
      </c>
      <c r="AE13" s="56">
        <f t="shared" si="3"/>
        <v>43217</v>
      </c>
      <c r="AF13" s="56">
        <f t="shared" si="3"/>
        <v>43218</v>
      </c>
      <c r="AG13" s="6"/>
      <c r="AH13" s="25" t="s">
        <v>10</v>
      </c>
      <c r="AI13" s="2">
        <v>0</v>
      </c>
      <c r="AJ13" s="40"/>
      <c r="AK13" s="95" t="s">
        <v>19</v>
      </c>
      <c r="AL13" s="96"/>
      <c r="AM13" s="96"/>
      <c r="AN13" s="93"/>
      <c r="AO13" s="94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3" s="7" customFormat="1" ht="28.5" customHeight="1" thickBot="1" x14ac:dyDescent="0.4">
      <c r="B14" s="56">
        <f>IF(H13="","",IF(MONTH(H13+1)&lt;&gt;MONTH(H13),"",H13+1))</f>
        <v>43128</v>
      </c>
      <c r="C14" s="56">
        <f>IF(B14="","",IF(MONTH(B14+1)&lt;&gt;MONTH(B14),"",B14+1))</f>
        <v>43129</v>
      </c>
      <c r="D14" s="56">
        <f t="shared" si="0"/>
        <v>43130</v>
      </c>
      <c r="E14" s="56">
        <f t="shared" si="0"/>
        <v>43131</v>
      </c>
      <c r="F14" s="56" t="str">
        <f t="shared" si="0"/>
        <v/>
      </c>
      <c r="G14" s="56" t="str">
        <f t="shared" si="0"/>
        <v/>
      </c>
      <c r="H14" s="56" t="str">
        <f t="shared" si="0"/>
        <v/>
      </c>
      <c r="I14" s="54"/>
      <c r="J14" s="56">
        <f>IF(P13="","",IF(MONTH(P13+1)&lt;&gt;MONTH(P13),"",P13+1))</f>
        <v>43156</v>
      </c>
      <c r="K14" s="56">
        <f>IF(J14="","",IF(MONTH(J14+1)&lt;&gt;MONTH(J14),"",J14+1))</f>
        <v>43157</v>
      </c>
      <c r="L14" s="56">
        <f t="shared" si="1"/>
        <v>43158</v>
      </c>
      <c r="M14" s="56">
        <f t="shared" si="1"/>
        <v>43159</v>
      </c>
      <c r="N14" s="56" t="str">
        <f t="shared" si="1"/>
        <v/>
      </c>
      <c r="O14" s="56" t="str">
        <f t="shared" si="1"/>
        <v/>
      </c>
      <c r="P14" s="56" t="str">
        <f t="shared" si="1"/>
        <v/>
      </c>
      <c r="Q14" s="54"/>
      <c r="R14" s="56">
        <f>IF(X13="","",IF(MONTH(X13+1)&lt;&gt;MONTH(X13),"",X13+1))</f>
        <v>43184</v>
      </c>
      <c r="S14" s="56">
        <f>IF(R14="","",IF(MONTH(R14+1)&lt;&gt;MONTH(R14),"",R14+1))</f>
        <v>43185</v>
      </c>
      <c r="T14" s="56">
        <f t="shared" si="2"/>
        <v>43186</v>
      </c>
      <c r="U14" s="56">
        <f t="shared" si="2"/>
        <v>43187</v>
      </c>
      <c r="V14" s="56">
        <f t="shared" si="2"/>
        <v>43188</v>
      </c>
      <c r="W14" s="56">
        <f t="shared" si="2"/>
        <v>43189</v>
      </c>
      <c r="X14" s="56">
        <f t="shared" si="2"/>
        <v>43190</v>
      </c>
      <c r="Y14" s="34"/>
      <c r="Z14" s="56">
        <f>IF(AF13="","",IF(MONTH(AF13+1)&lt;&gt;MONTH(AF13),"",AF13+1))</f>
        <v>43219</v>
      </c>
      <c r="AA14" s="56">
        <f>IF(Z14="","",IF(MONTH(Z14+1)&lt;&gt;MONTH(Z14),"",Z14+1))</f>
        <v>43220</v>
      </c>
      <c r="AB14" s="56" t="str">
        <f t="shared" si="3"/>
        <v/>
      </c>
      <c r="AC14" s="56" t="str">
        <f t="shared" si="3"/>
        <v/>
      </c>
      <c r="AD14" s="56" t="str">
        <f t="shared" si="3"/>
        <v/>
      </c>
      <c r="AE14" s="56" t="str">
        <f t="shared" si="3"/>
        <v/>
      </c>
      <c r="AF14" s="56" t="str">
        <f t="shared" si="3"/>
        <v/>
      </c>
      <c r="AG14" s="6"/>
      <c r="AH14" s="25" t="s">
        <v>11</v>
      </c>
      <c r="AI14" s="47">
        <f>+AI13/12</f>
        <v>0</v>
      </c>
      <c r="AJ14" s="40"/>
      <c r="AK14" s="43" t="s">
        <v>15</v>
      </c>
      <c r="AL14" s="44" t="s">
        <v>27</v>
      </c>
      <c r="AM14" s="45" t="s">
        <v>29</v>
      </c>
      <c r="AN14" s="43" t="s">
        <v>30</v>
      </c>
      <c r="AO14" s="45" t="s">
        <v>31</v>
      </c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3" s="7" customFormat="1" ht="28.5" customHeight="1" thickBot="1" x14ac:dyDescent="0.4">
      <c r="B15" s="56" t="str">
        <f>IF(H14="","",IF(MONTH(H14+1)&lt;&gt;MONTH(H14),"",H14+1))</f>
        <v/>
      </c>
      <c r="C15" s="56" t="str">
        <f>IF(B15="","",IF(MONTH(B15+1)&lt;&gt;MONTH(B15),"",B15+1))</f>
        <v/>
      </c>
      <c r="D15" s="56" t="str">
        <f t="shared" si="0"/>
        <v/>
      </c>
      <c r="E15" s="56" t="str">
        <f t="shared" si="0"/>
        <v/>
      </c>
      <c r="F15" s="56" t="str">
        <f t="shared" si="0"/>
        <v/>
      </c>
      <c r="G15" s="56" t="str">
        <f t="shared" si="0"/>
        <v/>
      </c>
      <c r="H15" s="56" t="str">
        <f t="shared" si="0"/>
        <v/>
      </c>
      <c r="I15" s="54"/>
      <c r="J15" s="56" t="str">
        <f>IF(P14="","",IF(MONTH(P14+1)&lt;&gt;MONTH(P14),"",P14+1))</f>
        <v/>
      </c>
      <c r="K15" s="56" t="str">
        <f>IF(J15="","",IF(MONTH(J15+1)&lt;&gt;MONTH(J15),"",J15+1))</f>
        <v/>
      </c>
      <c r="L15" s="56" t="str">
        <f t="shared" si="1"/>
        <v/>
      </c>
      <c r="M15" s="56" t="str">
        <f t="shared" si="1"/>
        <v/>
      </c>
      <c r="N15" s="56" t="str">
        <f t="shared" si="1"/>
        <v/>
      </c>
      <c r="O15" s="56" t="str">
        <f t="shared" si="1"/>
        <v/>
      </c>
      <c r="P15" s="56" t="str">
        <f t="shared" si="1"/>
        <v/>
      </c>
      <c r="Q15" s="54"/>
      <c r="R15" s="56" t="str">
        <f>IF(X14="","",IF(MONTH(X14+1)&lt;&gt;MONTH(X14),"",X14+1))</f>
        <v/>
      </c>
      <c r="S15" s="56" t="str">
        <f>IF(R15="","",IF(MONTH(R15+1)&lt;&gt;MONTH(R15),"",R15+1))</f>
        <v/>
      </c>
      <c r="T15" s="56" t="str">
        <f t="shared" si="2"/>
        <v/>
      </c>
      <c r="U15" s="56" t="str">
        <f t="shared" si="2"/>
        <v/>
      </c>
      <c r="V15" s="56" t="str">
        <f t="shared" si="2"/>
        <v/>
      </c>
      <c r="W15" s="56" t="str">
        <f t="shared" si="2"/>
        <v/>
      </c>
      <c r="X15" s="56" t="str">
        <f t="shared" si="2"/>
        <v/>
      </c>
      <c r="Y15" s="34"/>
      <c r="Z15" s="56" t="str">
        <f>IF(AF14="","",IF(MONTH(AF14+1)&lt;&gt;MONTH(AF14),"",AF14+1))</f>
        <v/>
      </c>
      <c r="AA15" s="56" t="str">
        <f>IF(Z15="","",IF(MONTH(Z15+1)&lt;&gt;MONTH(Z15),"",Z15+1))</f>
        <v/>
      </c>
      <c r="AB15" s="56" t="str">
        <f t="shared" si="3"/>
        <v/>
      </c>
      <c r="AC15" s="56" t="str">
        <f t="shared" si="3"/>
        <v/>
      </c>
      <c r="AD15" s="56" t="str">
        <f t="shared" si="3"/>
        <v/>
      </c>
      <c r="AE15" s="56" t="str">
        <f t="shared" si="3"/>
        <v/>
      </c>
      <c r="AF15" s="56" t="str">
        <f t="shared" si="3"/>
        <v/>
      </c>
      <c r="AG15" s="6"/>
      <c r="AH15" s="25" t="s">
        <v>12</v>
      </c>
      <c r="AI15" s="47">
        <f>+AI14/2</f>
        <v>0</v>
      </c>
      <c r="AJ15" s="36"/>
      <c r="AK15" s="64">
        <f ca="1">SUMPRODUCT((DAY(ROW(INDIRECT($AI$7&amp;":"&amp;$AI$8)))={1,16,16,16,16})*(DAY(ROW(INDIRECT($AI$7&amp;":"&amp;$AI$8))+{0,13,14,15,16})=1)*(ROW(INDIRECT($AI$7&amp;":"&amp;$AI$8))+{14,12,13,14,15}&lt;=$AI$8))</f>
        <v>24</v>
      </c>
      <c r="AL15" s="65">
        <f>+AS7/AP7</f>
        <v>0</v>
      </c>
      <c r="AM15" s="66">
        <f>+AU7/AQ7</f>
        <v>0</v>
      </c>
      <c r="AN15" s="67">
        <f>+AS8/AP8</f>
        <v>0</v>
      </c>
      <c r="AO15" s="68">
        <f>+AU8/AQ8</f>
        <v>0</v>
      </c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3" ht="24" customHeight="1" thickBot="1" x14ac:dyDescent="0.4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0"/>
      <c r="Z16" s="50"/>
      <c r="AA16" s="50"/>
      <c r="AB16" s="50"/>
      <c r="AC16" s="50"/>
      <c r="AD16" s="50"/>
      <c r="AE16" s="50"/>
      <c r="AF16" s="50"/>
      <c r="AG16" s="20"/>
      <c r="AH16" s="25" t="s">
        <v>8</v>
      </c>
      <c r="AI16" s="48">
        <f ca="1">+AK16+AL16+AM16+AN16+AO16</f>
        <v>0</v>
      </c>
      <c r="AJ16" s="36"/>
      <c r="AK16" s="69">
        <f ca="1">+AI15*AK15</f>
        <v>0</v>
      </c>
      <c r="AL16" s="70">
        <f>+AL15*AI15</f>
        <v>0</v>
      </c>
      <c r="AM16" s="71">
        <f>+AM15*AI15</f>
        <v>0</v>
      </c>
      <c r="AN16" s="72">
        <f>+AN15*AI15</f>
        <v>0</v>
      </c>
      <c r="AO16" s="73">
        <f>+AO15*AI15</f>
        <v>0</v>
      </c>
      <c r="AP16" s="35"/>
      <c r="AQ16" s="35"/>
      <c r="AR16" s="35"/>
      <c r="AS16" s="35"/>
      <c r="AT16" s="35"/>
      <c r="AU16" s="35"/>
      <c r="AV16" s="35"/>
      <c r="AW16" s="35"/>
      <c r="AX16" s="35"/>
      <c r="AY16" s="35"/>
    </row>
    <row r="17" spans="2:51" s="5" customFormat="1" ht="21" customHeight="1" x14ac:dyDescent="0.35">
      <c r="B17" s="97">
        <f>DATE(YEAR(Z8+42),MONTH(Z8+42),1)</f>
        <v>43221</v>
      </c>
      <c r="C17" s="97"/>
      <c r="D17" s="97"/>
      <c r="E17" s="97"/>
      <c r="F17" s="97"/>
      <c r="G17" s="97"/>
      <c r="H17" s="97"/>
      <c r="I17" s="51"/>
      <c r="J17" s="97">
        <f>DATE(YEAR(B17+42),MONTH(B17+42),1)</f>
        <v>43252</v>
      </c>
      <c r="K17" s="97"/>
      <c r="L17" s="97"/>
      <c r="M17" s="97"/>
      <c r="N17" s="97"/>
      <c r="O17" s="97"/>
      <c r="P17" s="97"/>
      <c r="Q17" s="51"/>
      <c r="R17" s="97">
        <f>DATE(YEAR(J17+42),MONTH(J17+42),1)</f>
        <v>43282</v>
      </c>
      <c r="S17" s="97"/>
      <c r="T17" s="97"/>
      <c r="U17" s="97"/>
      <c r="V17" s="97"/>
      <c r="W17" s="97"/>
      <c r="X17" s="97"/>
      <c r="Y17" s="52"/>
      <c r="Z17" s="97">
        <f>DATE(YEAR(R17+42),MONTH(R17+42),1)</f>
        <v>43313</v>
      </c>
      <c r="AA17" s="97"/>
      <c r="AB17" s="97"/>
      <c r="AC17" s="97"/>
      <c r="AD17" s="97"/>
      <c r="AE17" s="97"/>
      <c r="AF17" s="97"/>
      <c r="AG17" s="23"/>
      <c r="AH17" s="25"/>
      <c r="AI17" s="7"/>
      <c r="AJ17" s="36"/>
      <c r="AK17" s="35"/>
      <c r="AL17" s="36"/>
      <c r="AM17" s="36"/>
      <c r="AN17" s="41"/>
      <c r="AO17" s="34"/>
      <c r="AP17" s="37"/>
      <c r="AQ17" s="37"/>
      <c r="AR17" s="37"/>
      <c r="AS17" s="37"/>
      <c r="AT17" s="37"/>
      <c r="AU17" s="37"/>
      <c r="AV17" s="37"/>
      <c r="AW17" s="37"/>
      <c r="AX17" s="37"/>
      <c r="AY17" s="37"/>
    </row>
    <row r="18" spans="2:51" s="6" customFormat="1" ht="21" x14ac:dyDescent="0.35">
      <c r="B18" s="53" t="str">
        <f>CHOOSE(1+MOD($R$3+1-2,7),"S","M","T","W","T","F","S")</f>
        <v>S</v>
      </c>
      <c r="C18" s="53" t="str">
        <f>CHOOSE(1+MOD($R$3+2-2,7),"S","M","T","W","T","F","S")</f>
        <v>M</v>
      </c>
      <c r="D18" s="53" t="str">
        <f>CHOOSE(1+MOD($R$3+3-2,7),"S","M","T","W","T","F","S")</f>
        <v>T</v>
      </c>
      <c r="E18" s="53" t="str">
        <f>CHOOSE(1+MOD($R$3+4-2,7),"S","M","T","W","T","F","S")</f>
        <v>W</v>
      </c>
      <c r="F18" s="53" t="str">
        <f>CHOOSE(1+MOD($R$3+5-2,7),"S","M","T","W","T","F","S")</f>
        <v>T</v>
      </c>
      <c r="G18" s="53" t="str">
        <f>CHOOSE(1+MOD($R$3+6-2,7),"S","M","T","W","T","F","S")</f>
        <v>F</v>
      </c>
      <c r="H18" s="53" t="str">
        <f>CHOOSE(1+MOD($R$3+7-2,7),"S","M","T","W","T","F","S")</f>
        <v>S</v>
      </c>
      <c r="I18" s="54"/>
      <c r="J18" s="53" t="str">
        <f>CHOOSE(1+MOD($R$3+1-2,7),"S","M","T","W","T","F","S")</f>
        <v>S</v>
      </c>
      <c r="K18" s="53" t="str">
        <f>CHOOSE(1+MOD($R$3+2-2,7),"S","M","T","W","T","F","S")</f>
        <v>M</v>
      </c>
      <c r="L18" s="53" t="str">
        <f>CHOOSE(1+MOD($R$3+3-2,7),"S","M","T","W","T","F","S")</f>
        <v>T</v>
      </c>
      <c r="M18" s="53" t="str">
        <f>CHOOSE(1+MOD($R$3+4-2,7),"S","M","T","W","T","F","S")</f>
        <v>W</v>
      </c>
      <c r="N18" s="53" t="str">
        <f>CHOOSE(1+MOD($R$3+5-2,7),"S","M","T","W","T","F","S")</f>
        <v>T</v>
      </c>
      <c r="O18" s="53" t="str">
        <f>CHOOSE(1+MOD($R$3+6-2,7),"S","M","T","W","T","F","S")</f>
        <v>F</v>
      </c>
      <c r="P18" s="53" t="str">
        <f>CHOOSE(1+MOD($R$3+7-2,7),"S","M","T","W","T","F","S")</f>
        <v>S</v>
      </c>
      <c r="Q18" s="55"/>
      <c r="R18" s="53" t="str">
        <f>CHOOSE(1+MOD($R$3+1-2,7),"S","M","T","W","T","F","S")</f>
        <v>S</v>
      </c>
      <c r="S18" s="53" t="str">
        <f>CHOOSE(1+MOD($R$3+2-2,7),"S","M","T","W","T","F","S")</f>
        <v>M</v>
      </c>
      <c r="T18" s="53" t="str">
        <f>CHOOSE(1+MOD($R$3+3-2,7),"S","M","T","W","T","F","S")</f>
        <v>T</v>
      </c>
      <c r="U18" s="53" t="str">
        <f>CHOOSE(1+MOD($R$3+4-2,7),"S","M","T","W","T","F","S")</f>
        <v>W</v>
      </c>
      <c r="V18" s="53" t="str">
        <f>CHOOSE(1+MOD($R$3+5-2,7),"S","M","T","W","T","F","S")</f>
        <v>T</v>
      </c>
      <c r="W18" s="53" t="str">
        <f>CHOOSE(1+MOD($R$3+6-2,7),"S","M","T","W","T","F","S")</f>
        <v>F</v>
      </c>
      <c r="X18" s="53" t="str">
        <f>CHOOSE(1+MOD($R$3+7-2,7),"S","M","T","W","T","F","S")</f>
        <v>S</v>
      </c>
      <c r="Y18" s="34"/>
      <c r="Z18" s="53" t="str">
        <f>CHOOSE(1+MOD($R$3+1-2,7),"S","M","T","W","T","F","S")</f>
        <v>S</v>
      </c>
      <c r="AA18" s="53" t="str">
        <f>CHOOSE(1+MOD($R$3+2-2,7),"S","M","T","W","T","F","S")</f>
        <v>M</v>
      </c>
      <c r="AB18" s="53" t="str">
        <f>CHOOSE(1+MOD($R$3+3-2,7),"S","M","T","W","T","F","S")</f>
        <v>T</v>
      </c>
      <c r="AC18" s="53" t="str">
        <f>CHOOSE(1+MOD($R$3+4-2,7),"S","M","T","W","T","F","S")</f>
        <v>W</v>
      </c>
      <c r="AD18" s="53" t="str">
        <f>CHOOSE(1+MOD($R$3+5-2,7),"S","M","T","W","T","F","S")</f>
        <v>T</v>
      </c>
      <c r="AE18" s="53" t="str">
        <f>CHOOSE(1+MOD($R$3+6-2,7),"S","M","T","W","T","F","S")</f>
        <v>F</v>
      </c>
      <c r="AF18" s="53" t="str">
        <f>CHOOSE(1+MOD($R$3+7-2,7),"S","M","T","W","T","F","S")</f>
        <v>S</v>
      </c>
      <c r="AH18" s="25"/>
      <c r="AI18" s="7"/>
      <c r="AJ18" s="36"/>
      <c r="AK18" s="35"/>
      <c r="AL18" s="36"/>
      <c r="AM18" s="36"/>
      <c r="AN18" s="34"/>
      <c r="AO18" s="36"/>
      <c r="AP18" s="34"/>
      <c r="AQ18" s="34"/>
      <c r="AR18" s="34"/>
      <c r="AS18" s="34"/>
      <c r="AT18" s="34"/>
      <c r="AU18" s="34"/>
      <c r="AV18" s="34"/>
      <c r="AW18" s="34"/>
      <c r="AX18" s="34"/>
      <c r="AY18" s="34"/>
    </row>
    <row r="19" spans="2:51" s="7" customFormat="1" ht="18" customHeight="1" x14ac:dyDescent="0.3">
      <c r="B19" s="56" t="str">
        <f>IF(WEEKDAY(B17,1)=MOD($R$3,7),B17,"")</f>
        <v/>
      </c>
      <c r="C19" s="56" t="str">
        <f>IF(B19="",IF(WEEKDAY(B17,1)=MOD($R$3,7)+1,B17,""),B19+1)</f>
        <v/>
      </c>
      <c r="D19" s="56">
        <f>IF(C19="",IF(WEEKDAY(B17,1)=MOD($R$3+1,7)+1,B17,""),C19+1)</f>
        <v>43221</v>
      </c>
      <c r="E19" s="56">
        <f>IF(D19="",IF(WEEKDAY(B17,1)=MOD($R$3+2,7)+1,B17,""),D19+1)</f>
        <v>43222</v>
      </c>
      <c r="F19" s="56">
        <f>IF(E19="",IF(WEEKDAY(B17,1)=MOD($R$3+3,7)+1,B17,""),E19+1)</f>
        <v>43223</v>
      </c>
      <c r="G19" s="56">
        <f>IF(F19="",IF(WEEKDAY(B17,1)=MOD($R$3+4,7)+1,B17,""),F19+1)</f>
        <v>43224</v>
      </c>
      <c r="H19" s="56">
        <f>IF(G19="",IF(WEEKDAY(B17,1)=MOD($R$3+5,7)+1,B17,""),G19+1)</f>
        <v>43225</v>
      </c>
      <c r="I19" s="54"/>
      <c r="J19" s="56" t="str">
        <f>IF(WEEKDAY(J17,1)=MOD($R$3,7),J17,"")</f>
        <v/>
      </c>
      <c r="K19" s="56" t="str">
        <f>IF(J19="",IF(WEEKDAY(J17,1)=MOD($R$3,7)+1,J17,""),J19+1)</f>
        <v/>
      </c>
      <c r="L19" s="56" t="str">
        <f>IF(K19="",IF(WEEKDAY(J17,1)=MOD($R$3+1,7)+1,J17,""),K19+1)</f>
        <v/>
      </c>
      <c r="M19" s="56" t="str">
        <f>IF(L19="",IF(WEEKDAY(J17,1)=MOD($R$3+2,7)+1,J17,""),L19+1)</f>
        <v/>
      </c>
      <c r="N19" s="56" t="str">
        <f>IF(M19="",IF(WEEKDAY(J17,1)=MOD($R$3+3,7)+1,J17,""),M19+1)</f>
        <v/>
      </c>
      <c r="O19" s="56">
        <f>IF(N19="",IF(WEEKDAY(J17,1)=MOD($R$3+4,7)+1,J17,""),N19+1)</f>
        <v>43252</v>
      </c>
      <c r="P19" s="56">
        <f>IF(O19="",IF(WEEKDAY(J17,1)=MOD($R$3+5,7)+1,J17,""),O19+1)</f>
        <v>43253</v>
      </c>
      <c r="Q19" s="54"/>
      <c r="R19" s="56">
        <f>IF(WEEKDAY(R17,1)=MOD($R$3,7),R17,"")</f>
        <v>43282</v>
      </c>
      <c r="S19" s="56">
        <f>IF(R19="",IF(WEEKDAY(R17,1)=MOD($R$3,7)+1,R17,""),R19+1)</f>
        <v>43283</v>
      </c>
      <c r="T19" s="56">
        <f>IF(S19="",IF(WEEKDAY(R17,1)=MOD($R$3+1,7)+1,R17,""),S19+1)</f>
        <v>43284</v>
      </c>
      <c r="U19" s="56">
        <f>IF(T19="",IF(WEEKDAY(R17,1)=MOD($R$3+2,7)+1,R17,""),T19+1)</f>
        <v>43285</v>
      </c>
      <c r="V19" s="56">
        <f>IF(U19="",IF(WEEKDAY(R17,1)=MOD($R$3+3,7)+1,R17,""),U19+1)</f>
        <v>43286</v>
      </c>
      <c r="W19" s="56">
        <f>IF(V19="",IF(WEEKDAY(R17,1)=MOD($R$3+4,7)+1,R17,""),V19+1)</f>
        <v>43287</v>
      </c>
      <c r="X19" s="56">
        <f>IF(W19="",IF(WEEKDAY(R17,1)=MOD($R$3+5,7)+1,R17,""),W19+1)</f>
        <v>43288</v>
      </c>
      <c r="Y19" s="34"/>
      <c r="Z19" s="56" t="str">
        <f>IF(WEEKDAY(Z17,1)=MOD($R$3,7),Z17,"")</f>
        <v/>
      </c>
      <c r="AA19" s="56" t="str">
        <f>IF(Z19="",IF(WEEKDAY(Z17,1)=MOD($R$3,7)+1,Z17,""),Z19+1)</f>
        <v/>
      </c>
      <c r="AB19" s="56" t="str">
        <f>IF(AA19="",IF(WEEKDAY(Z17,1)=MOD($R$3+1,7)+1,Z17,""),AA19+1)</f>
        <v/>
      </c>
      <c r="AC19" s="56">
        <f>IF(AB19="",IF(WEEKDAY(Z17,1)=MOD($R$3+2,7)+1,Z17,""),AB19+1)</f>
        <v>43313</v>
      </c>
      <c r="AD19" s="56">
        <f>IF(AC19="",IF(WEEKDAY(Z17,1)=MOD($R$3+3,7)+1,Z17,""),AC19+1)</f>
        <v>43314</v>
      </c>
      <c r="AE19" s="56">
        <f>IF(AD19="",IF(WEEKDAY(Z17,1)=MOD($R$3+4,7)+1,Z17,""),AD19+1)</f>
        <v>43315</v>
      </c>
      <c r="AF19" s="56">
        <f>IF(AE19="",IF(WEEKDAY(Z17,1)=MOD($R$3+5,7)+1,Z17,""),AE19+1)</f>
        <v>43316</v>
      </c>
      <c r="AG19" s="6"/>
      <c r="AH19" s="61" t="s">
        <v>18</v>
      </c>
      <c r="AI19" s="9"/>
      <c r="AJ19" s="42"/>
      <c r="AK19" s="35"/>
      <c r="AL19" s="36"/>
      <c r="AM19" s="36"/>
      <c r="AN19" s="35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2:51" s="7" customFormat="1" ht="18" customHeight="1" thickBot="1" x14ac:dyDescent="0.4">
      <c r="B20" s="56">
        <f>IF(H19="","",IF(MONTH(H19+1)&lt;&gt;MONTH(H19),"",H19+1))</f>
        <v>43226</v>
      </c>
      <c r="C20" s="56">
        <f>IF(B20="","",IF(MONTH(B20+1)&lt;&gt;MONTH(B20),"",B20+1))</f>
        <v>43227</v>
      </c>
      <c r="D20" s="56">
        <f t="shared" ref="D20:H24" si="4">IF(C20="","",IF(MONTH(C20+1)&lt;&gt;MONTH(C20),"",C20+1))</f>
        <v>43228</v>
      </c>
      <c r="E20" s="56">
        <f t="shared" si="4"/>
        <v>43229</v>
      </c>
      <c r="F20" s="56">
        <f t="shared" si="4"/>
        <v>43230</v>
      </c>
      <c r="G20" s="56">
        <f t="shared" si="4"/>
        <v>43231</v>
      </c>
      <c r="H20" s="56">
        <f t="shared" si="4"/>
        <v>43232</v>
      </c>
      <c r="I20" s="54"/>
      <c r="J20" s="56">
        <f>IF(P19="","",IF(MONTH(P19+1)&lt;&gt;MONTH(P19),"",P19+1))</f>
        <v>43254</v>
      </c>
      <c r="K20" s="56">
        <f>IF(J20="","",IF(MONTH(J20+1)&lt;&gt;MONTH(J20),"",J20+1))</f>
        <v>43255</v>
      </c>
      <c r="L20" s="56">
        <f t="shared" ref="L20:P24" si="5">IF(K20="","",IF(MONTH(K20+1)&lt;&gt;MONTH(K20),"",K20+1))</f>
        <v>43256</v>
      </c>
      <c r="M20" s="56">
        <f t="shared" si="5"/>
        <v>43257</v>
      </c>
      <c r="N20" s="56">
        <f t="shared" si="5"/>
        <v>43258</v>
      </c>
      <c r="O20" s="56">
        <f t="shared" si="5"/>
        <v>43259</v>
      </c>
      <c r="P20" s="56">
        <f t="shared" si="5"/>
        <v>43260</v>
      </c>
      <c r="Q20" s="54"/>
      <c r="R20" s="56">
        <f>IF(X19="","",IF(MONTH(X19+1)&lt;&gt;MONTH(X19),"",X19+1))</f>
        <v>43289</v>
      </c>
      <c r="S20" s="56">
        <f>IF(R20="","",IF(MONTH(R20+1)&lt;&gt;MONTH(R20),"",R20+1))</f>
        <v>43290</v>
      </c>
      <c r="T20" s="56">
        <f t="shared" ref="T20:X24" si="6">IF(S20="","",IF(MONTH(S20+1)&lt;&gt;MONTH(S20),"",S20+1))</f>
        <v>43291</v>
      </c>
      <c r="U20" s="56">
        <f t="shared" si="6"/>
        <v>43292</v>
      </c>
      <c r="V20" s="56">
        <f t="shared" si="6"/>
        <v>43293</v>
      </c>
      <c r="W20" s="56">
        <f t="shared" si="6"/>
        <v>43294</v>
      </c>
      <c r="X20" s="56">
        <f t="shared" si="6"/>
        <v>43295</v>
      </c>
      <c r="Y20" s="34"/>
      <c r="Z20" s="56">
        <f>IF(AF19="","",IF(MONTH(AF19+1)&lt;&gt;MONTH(AF19),"",AF19+1))</f>
        <v>43317</v>
      </c>
      <c r="AA20" s="56">
        <f>IF(Z20="","",IF(MONTH(Z20+1)&lt;&gt;MONTH(Z20),"",Z20+1))</f>
        <v>43318</v>
      </c>
      <c r="AB20" s="56">
        <f t="shared" ref="AB20:AF24" si="7">IF(AA20="","",IF(MONTH(AA20+1)&lt;&gt;MONTH(AA20),"",AA20+1))</f>
        <v>43319</v>
      </c>
      <c r="AC20" s="56">
        <f t="shared" si="7"/>
        <v>43320</v>
      </c>
      <c r="AD20" s="56">
        <f t="shared" si="7"/>
        <v>43321</v>
      </c>
      <c r="AE20" s="56">
        <f t="shared" si="7"/>
        <v>43322</v>
      </c>
      <c r="AF20" s="56">
        <f t="shared" si="7"/>
        <v>43323</v>
      </c>
      <c r="AG20" s="6"/>
      <c r="AH20" s="25"/>
      <c r="AJ20" s="36"/>
      <c r="AK20" s="35"/>
      <c r="AL20" s="36"/>
      <c r="AM20" s="36"/>
      <c r="AN20" s="37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2:51" s="7" customFormat="1" ht="28.5" customHeight="1" thickBot="1" x14ac:dyDescent="0.4">
      <c r="B21" s="56">
        <f>IF(H20="","",IF(MONTH(H20+1)&lt;&gt;MONTH(H20),"",H20+1))</f>
        <v>43233</v>
      </c>
      <c r="C21" s="56">
        <f>IF(B21="","",IF(MONTH(B21+1)&lt;&gt;MONTH(B21),"",B21+1))</f>
        <v>43234</v>
      </c>
      <c r="D21" s="56">
        <f t="shared" si="4"/>
        <v>43235</v>
      </c>
      <c r="E21" s="56">
        <f t="shared" si="4"/>
        <v>43236</v>
      </c>
      <c r="F21" s="56">
        <f t="shared" si="4"/>
        <v>43237</v>
      </c>
      <c r="G21" s="56">
        <f t="shared" si="4"/>
        <v>43238</v>
      </c>
      <c r="H21" s="56">
        <f t="shared" si="4"/>
        <v>43239</v>
      </c>
      <c r="I21" s="54"/>
      <c r="J21" s="56">
        <f>IF(P20="","",IF(MONTH(P20+1)&lt;&gt;MONTH(P20),"",P20+1))</f>
        <v>43261</v>
      </c>
      <c r="K21" s="56">
        <f>IF(J21="","",IF(MONTH(J21+1)&lt;&gt;MONTH(J21),"",J21+1))</f>
        <v>43262</v>
      </c>
      <c r="L21" s="56">
        <f t="shared" si="5"/>
        <v>43263</v>
      </c>
      <c r="M21" s="56">
        <f t="shared" si="5"/>
        <v>43264</v>
      </c>
      <c r="N21" s="56">
        <f t="shared" si="5"/>
        <v>43265</v>
      </c>
      <c r="O21" s="56">
        <f t="shared" si="5"/>
        <v>43266</v>
      </c>
      <c r="P21" s="56">
        <f t="shared" si="5"/>
        <v>43267</v>
      </c>
      <c r="Q21" s="54"/>
      <c r="R21" s="56">
        <f>IF(X20="","",IF(MONTH(X20+1)&lt;&gt;MONTH(X20),"",X20+1))</f>
        <v>43296</v>
      </c>
      <c r="S21" s="56">
        <f>IF(R21="","",IF(MONTH(R21+1)&lt;&gt;MONTH(R21),"",R21+1))</f>
        <v>43297</v>
      </c>
      <c r="T21" s="56">
        <f t="shared" si="6"/>
        <v>43298</v>
      </c>
      <c r="U21" s="56">
        <f t="shared" si="6"/>
        <v>43299</v>
      </c>
      <c r="V21" s="56">
        <f t="shared" si="6"/>
        <v>43300</v>
      </c>
      <c r="W21" s="56">
        <f t="shared" si="6"/>
        <v>43301</v>
      </c>
      <c r="X21" s="56">
        <f t="shared" si="6"/>
        <v>43302</v>
      </c>
      <c r="Y21" s="34"/>
      <c r="Z21" s="56">
        <f>IF(AF20="","",IF(MONTH(AF20+1)&lt;&gt;MONTH(AF20),"",AF20+1))</f>
        <v>43324</v>
      </c>
      <c r="AA21" s="56">
        <f>IF(Z21="","",IF(MONTH(Z21+1)&lt;&gt;MONTH(Z21),"",Z21+1))</f>
        <v>43325</v>
      </c>
      <c r="AB21" s="56">
        <f t="shared" si="7"/>
        <v>43326</v>
      </c>
      <c r="AC21" s="56">
        <f t="shared" si="7"/>
        <v>43327</v>
      </c>
      <c r="AD21" s="56">
        <f t="shared" si="7"/>
        <v>43328</v>
      </c>
      <c r="AE21" s="56">
        <f t="shared" si="7"/>
        <v>43329</v>
      </c>
      <c r="AF21" s="56">
        <f t="shared" si="7"/>
        <v>43330</v>
      </c>
      <c r="AG21" s="6"/>
      <c r="AH21" s="25" t="s">
        <v>8</v>
      </c>
      <c r="AI21" s="2">
        <v>0</v>
      </c>
      <c r="AJ21" s="36"/>
      <c r="AK21" s="91" t="s">
        <v>20</v>
      </c>
      <c r="AL21" s="92"/>
      <c r="AM21" s="92"/>
      <c r="AN21" s="93"/>
      <c r="AO21" s="94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2:51" s="7" customFormat="1" ht="28.5" customHeight="1" thickBot="1" x14ac:dyDescent="0.4">
      <c r="B22" s="56">
        <f>IF(H21="","",IF(MONTH(H21+1)&lt;&gt;MONTH(H21),"",H21+1))</f>
        <v>43240</v>
      </c>
      <c r="C22" s="56">
        <f>IF(B22="","",IF(MONTH(B22+1)&lt;&gt;MONTH(B22),"",B22+1))</f>
        <v>43241</v>
      </c>
      <c r="D22" s="56">
        <f t="shared" si="4"/>
        <v>43242</v>
      </c>
      <c r="E22" s="56">
        <f t="shared" si="4"/>
        <v>43243</v>
      </c>
      <c r="F22" s="56">
        <f t="shared" si="4"/>
        <v>43244</v>
      </c>
      <c r="G22" s="56">
        <f t="shared" si="4"/>
        <v>43245</v>
      </c>
      <c r="H22" s="56">
        <f t="shared" si="4"/>
        <v>43246</v>
      </c>
      <c r="I22" s="54"/>
      <c r="J22" s="56">
        <f>IF(P21="","",IF(MONTH(P21+1)&lt;&gt;MONTH(P21),"",P21+1))</f>
        <v>43268</v>
      </c>
      <c r="K22" s="56">
        <f>IF(J22="","",IF(MONTH(J22+1)&lt;&gt;MONTH(J22),"",J22+1))</f>
        <v>43269</v>
      </c>
      <c r="L22" s="56">
        <f t="shared" si="5"/>
        <v>43270</v>
      </c>
      <c r="M22" s="56">
        <f t="shared" si="5"/>
        <v>43271</v>
      </c>
      <c r="N22" s="56">
        <f t="shared" si="5"/>
        <v>43272</v>
      </c>
      <c r="O22" s="56">
        <f t="shared" si="5"/>
        <v>43273</v>
      </c>
      <c r="P22" s="56">
        <f t="shared" si="5"/>
        <v>43274</v>
      </c>
      <c r="Q22" s="54"/>
      <c r="R22" s="56">
        <f>IF(X21="","",IF(MONTH(X21+1)&lt;&gt;MONTH(X21),"",X21+1))</f>
        <v>43303</v>
      </c>
      <c r="S22" s="56">
        <f>IF(R22="","",IF(MONTH(R22+1)&lt;&gt;MONTH(R22),"",R22+1))</f>
        <v>43304</v>
      </c>
      <c r="T22" s="56">
        <f t="shared" si="6"/>
        <v>43305</v>
      </c>
      <c r="U22" s="56">
        <f t="shared" si="6"/>
        <v>43306</v>
      </c>
      <c r="V22" s="56">
        <f t="shared" si="6"/>
        <v>43307</v>
      </c>
      <c r="W22" s="56">
        <f t="shared" si="6"/>
        <v>43308</v>
      </c>
      <c r="X22" s="56">
        <f t="shared" si="6"/>
        <v>43309</v>
      </c>
      <c r="Y22" s="34"/>
      <c r="Z22" s="56">
        <f>IF(AF21="","",IF(MONTH(AF21+1)&lt;&gt;MONTH(AF21),"",AF21+1))</f>
        <v>43331</v>
      </c>
      <c r="AA22" s="56">
        <f>IF(Z22="","",IF(MONTH(Z22+1)&lt;&gt;MONTH(Z22),"",Z22+1))</f>
        <v>43332</v>
      </c>
      <c r="AB22" s="56">
        <f t="shared" si="7"/>
        <v>43333</v>
      </c>
      <c r="AC22" s="56">
        <f t="shared" si="7"/>
        <v>43334</v>
      </c>
      <c r="AD22" s="56">
        <f t="shared" si="7"/>
        <v>43335</v>
      </c>
      <c r="AE22" s="56">
        <f t="shared" si="7"/>
        <v>43336</v>
      </c>
      <c r="AF22" s="56">
        <f t="shared" si="7"/>
        <v>43337</v>
      </c>
      <c r="AG22" s="6"/>
      <c r="AH22" s="25" t="s">
        <v>11</v>
      </c>
      <c r="AI22" s="47">
        <f ca="1">+AI23*2</f>
        <v>0</v>
      </c>
      <c r="AJ22" s="36"/>
      <c r="AK22" s="74" t="s">
        <v>15</v>
      </c>
      <c r="AL22" s="75" t="s">
        <v>27</v>
      </c>
      <c r="AM22" s="76" t="s">
        <v>29</v>
      </c>
      <c r="AN22" s="77" t="s">
        <v>30</v>
      </c>
      <c r="AO22" s="78" t="s">
        <v>31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2:51" s="7" customFormat="1" ht="28.5" customHeight="1" thickBot="1" x14ac:dyDescent="0.4">
      <c r="B23" s="56">
        <f>IF(H22="","",IF(MONTH(H22+1)&lt;&gt;MONTH(H22),"",H22+1))</f>
        <v>43247</v>
      </c>
      <c r="C23" s="56">
        <f>IF(B23="","",IF(MONTH(B23+1)&lt;&gt;MONTH(B23),"",B23+1))</f>
        <v>43248</v>
      </c>
      <c r="D23" s="56">
        <f t="shared" si="4"/>
        <v>43249</v>
      </c>
      <c r="E23" s="56">
        <f t="shared" si="4"/>
        <v>43250</v>
      </c>
      <c r="F23" s="56">
        <f t="shared" si="4"/>
        <v>43251</v>
      </c>
      <c r="G23" s="56" t="str">
        <f t="shared" si="4"/>
        <v/>
      </c>
      <c r="H23" s="56" t="str">
        <f t="shared" si="4"/>
        <v/>
      </c>
      <c r="I23" s="54"/>
      <c r="J23" s="56">
        <f>IF(P22="","",IF(MONTH(P22+1)&lt;&gt;MONTH(P22),"",P22+1))</f>
        <v>43275</v>
      </c>
      <c r="K23" s="56">
        <f>IF(J23="","",IF(MONTH(J23+1)&lt;&gt;MONTH(J23),"",J23+1))</f>
        <v>43276</v>
      </c>
      <c r="L23" s="56">
        <f t="shared" si="5"/>
        <v>43277</v>
      </c>
      <c r="M23" s="56">
        <f t="shared" si="5"/>
        <v>43278</v>
      </c>
      <c r="N23" s="56">
        <f t="shared" si="5"/>
        <v>43279</v>
      </c>
      <c r="O23" s="56">
        <f t="shared" si="5"/>
        <v>43280</v>
      </c>
      <c r="P23" s="56">
        <f t="shared" si="5"/>
        <v>43281</v>
      </c>
      <c r="Q23" s="54"/>
      <c r="R23" s="56">
        <f>IF(X22="","",IF(MONTH(X22+1)&lt;&gt;MONTH(X22),"",X22+1))</f>
        <v>43310</v>
      </c>
      <c r="S23" s="56">
        <f>IF(R23="","",IF(MONTH(R23+1)&lt;&gt;MONTH(R23),"",R23+1))</f>
        <v>43311</v>
      </c>
      <c r="T23" s="56">
        <f t="shared" si="6"/>
        <v>43312</v>
      </c>
      <c r="U23" s="56" t="str">
        <f t="shared" si="6"/>
        <v/>
      </c>
      <c r="V23" s="56" t="str">
        <f t="shared" si="6"/>
        <v/>
      </c>
      <c r="W23" s="56" t="str">
        <f t="shared" si="6"/>
        <v/>
      </c>
      <c r="X23" s="56" t="str">
        <f t="shared" si="6"/>
        <v/>
      </c>
      <c r="Y23" s="34"/>
      <c r="Z23" s="56">
        <f>IF(AF22="","",IF(MONTH(AF22+1)&lt;&gt;MONTH(AF22),"",AF22+1))</f>
        <v>43338</v>
      </c>
      <c r="AA23" s="56">
        <f>IF(Z23="","",IF(MONTH(Z23+1)&lt;&gt;MONTH(Z23),"",Z23+1))</f>
        <v>43339</v>
      </c>
      <c r="AB23" s="56">
        <f t="shared" si="7"/>
        <v>43340</v>
      </c>
      <c r="AC23" s="56">
        <f t="shared" si="7"/>
        <v>43341</v>
      </c>
      <c r="AD23" s="56">
        <f t="shared" si="7"/>
        <v>43342</v>
      </c>
      <c r="AE23" s="56">
        <f t="shared" si="7"/>
        <v>43343</v>
      </c>
      <c r="AF23" s="56" t="str">
        <f t="shared" si="7"/>
        <v/>
      </c>
      <c r="AG23" s="6"/>
      <c r="AH23" s="25" t="s">
        <v>12</v>
      </c>
      <c r="AI23" s="47">
        <f ca="1">+AI21/(AK23+AL23+AM23+AN23+AO23)</f>
        <v>0</v>
      </c>
      <c r="AJ23" s="36"/>
      <c r="AK23" s="79">
        <f ca="1">SUMPRODUCT((DAY(ROW(INDIRECT($AI$7&amp;":"&amp;$AI$8)))={1,16,16,16,16})*(DAY(ROW(INDIRECT($AI$7&amp;":"&amp;$AI$8))+{0,13,14,15,16})=1)*(ROW(INDIRECT($AI$7&amp;":"&amp;$AI$8))+{14,12,13,14,15}&lt;=$AI$8))</f>
        <v>24</v>
      </c>
      <c r="AL23" s="80">
        <f>+AS7/AP7</f>
        <v>0</v>
      </c>
      <c r="AM23" s="81">
        <f>+AU7/AQ7</f>
        <v>0</v>
      </c>
      <c r="AN23" s="82">
        <f>AS8/AP8</f>
        <v>0</v>
      </c>
      <c r="AO23" s="83">
        <f>+AU8/AQ8</f>
        <v>0</v>
      </c>
      <c r="AP23" s="36"/>
      <c r="AQ23" s="36"/>
      <c r="AR23" s="36"/>
      <c r="AS23" s="36"/>
      <c r="AT23" s="36"/>
      <c r="AU23" s="36"/>
      <c r="AV23" s="36"/>
      <c r="AW23" s="36"/>
      <c r="AX23" s="36"/>
    </row>
    <row r="24" spans="2:51" s="7" customFormat="1" ht="28.5" customHeight="1" thickBot="1" x14ac:dyDescent="0.4">
      <c r="B24" s="56" t="str">
        <f>IF(H23="","",IF(MONTH(H23+1)&lt;&gt;MONTH(H23),"",H23+1))</f>
        <v/>
      </c>
      <c r="C24" s="56" t="str">
        <f>IF(B24="","",IF(MONTH(B24+1)&lt;&gt;MONTH(B24),"",B24+1))</f>
        <v/>
      </c>
      <c r="D24" s="56" t="str">
        <f t="shared" si="4"/>
        <v/>
      </c>
      <c r="E24" s="56" t="str">
        <f t="shared" si="4"/>
        <v/>
      </c>
      <c r="F24" s="56" t="str">
        <f t="shared" si="4"/>
        <v/>
      </c>
      <c r="G24" s="56" t="str">
        <f t="shared" si="4"/>
        <v/>
      </c>
      <c r="H24" s="56" t="str">
        <f t="shared" si="4"/>
        <v/>
      </c>
      <c r="I24" s="54"/>
      <c r="J24" s="56" t="str">
        <f>IF(P23="","",IF(MONTH(P23+1)&lt;&gt;MONTH(P23),"",P23+1))</f>
        <v/>
      </c>
      <c r="K24" s="56" t="str">
        <f>IF(J24="","",IF(MONTH(J24+1)&lt;&gt;MONTH(J24),"",J24+1))</f>
        <v/>
      </c>
      <c r="L24" s="56" t="str">
        <f t="shared" si="5"/>
        <v/>
      </c>
      <c r="M24" s="56" t="str">
        <f t="shared" si="5"/>
        <v/>
      </c>
      <c r="N24" s="56" t="str">
        <f t="shared" si="5"/>
        <v/>
      </c>
      <c r="O24" s="56" t="str">
        <f t="shared" si="5"/>
        <v/>
      </c>
      <c r="P24" s="56" t="str">
        <f t="shared" si="5"/>
        <v/>
      </c>
      <c r="Q24" s="54"/>
      <c r="R24" s="56" t="str">
        <f>IF(X23="","",IF(MONTH(X23+1)&lt;&gt;MONTH(X23),"",X23+1))</f>
        <v/>
      </c>
      <c r="S24" s="56" t="str">
        <f>IF(R24="","",IF(MONTH(R24+1)&lt;&gt;MONTH(R24),"",R24+1))</f>
        <v/>
      </c>
      <c r="T24" s="56" t="str">
        <f t="shared" si="6"/>
        <v/>
      </c>
      <c r="U24" s="56" t="str">
        <f t="shared" si="6"/>
        <v/>
      </c>
      <c r="V24" s="56" t="str">
        <f t="shared" si="6"/>
        <v/>
      </c>
      <c r="W24" s="56" t="str">
        <f t="shared" si="6"/>
        <v/>
      </c>
      <c r="X24" s="56" t="str">
        <f t="shared" si="6"/>
        <v/>
      </c>
      <c r="Y24" s="34"/>
      <c r="Z24" s="56" t="str">
        <f>IF(AF23="","",IF(MONTH(AF23+1)&lt;&gt;MONTH(AF23),"",AF23+1))</f>
        <v/>
      </c>
      <c r="AA24" s="56" t="str">
        <f>IF(Z24="","",IF(MONTH(Z24+1)&lt;&gt;MONTH(Z24),"",Z24+1))</f>
        <v/>
      </c>
      <c r="AB24" s="56" t="str">
        <f t="shared" si="7"/>
        <v/>
      </c>
      <c r="AC24" s="56" t="str">
        <f t="shared" si="7"/>
        <v/>
      </c>
      <c r="AD24" s="56" t="str">
        <f t="shared" si="7"/>
        <v/>
      </c>
      <c r="AE24" s="56" t="str">
        <f t="shared" si="7"/>
        <v/>
      </c>
      <c r="AF24" s="56" t="str">
        <f t="shared" si="7"/>
        <v/>
      </c>
      <c r="AG24" s="6"/>
      <c r="AH24" s="25" t="s">
        <v>10</v>
      </c>
      <c r="AI24" s="48">
        <f ca="1">+AI22*12</f>
        <v>0</v>
      </c>
      <c r="AJ24" s="36"/>
      <c r="AK24" s="84">
        <f ca="1">+AK23*AI23</f>
        <v>0</v>
      </c>
      <c r="AL24" s="85">
        <f ca="1">+AL23*AI23</f>
        <v>0</v>
      </c>
      <c r="AM24" s="86">
        <f ca="1">+AM23*AI23</f>
        <v>0</v>
      </c>
      <c r="AN24" s="87">
        <f ca="1">+AN23*AI23</f>
        <v>0</v>
      </c>
      <c r="AO24" s="88">
        <f ca="1">+AO23*AI23</f>
        <v>0</v>
      </c>
      <c r="AP24" s="46"/>
      <c r="AQ24" s="46"/>
      <c r="AR24" s="46"/>
      <c r="AS24" s="46"/>
      <c r="AT24" s="46"/>
      <c r="AU24" s="46"/>
      <c r="AV24" s="46"/>
      <c r="AW24" s="46"/>
      <c r="AX24" s="46"/>
    </row>
    <row r="25" spans="2:51" ht="24.75" customHeight="1" x14ac:dyDescent="0.3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0"/>
      <c r="Z25" s="50"/>
      <c r="AA25" s="50"/>
      <c r="AB25" s="50"/>
      <c r="AC25" s="50"/>
      <c r="AD25" s="50"/>
      <c r="AE25" s="50"/>
      <c r="AF25" s="50"/>
      <c r="AG25" s="20"/>
      <c r="AH25" s="25"/>
      <c r="AI25" s="7"/>
      <c r="AJ25" s="7"/>
      <c r="AL25" s="7"/>
      <c r="AM25" s="7"/>
      <c r="AN25" s="5"/>
      <c r="AO25" s="6"/>
      <c r="AP25" s="37"/>
      <c r="AQ25" s="37"/>
      <c r="AR25" s="37"/>
      <c r="AS25" s="37"/>
      <c r="AT25" s="37"/>
      <c r="AU25" s="37"/>
      <c r="AV25" s="37"/>
      <c r="AW25" s="37"/>
      <c r="AX25" s="37"/>
    </row>
    <row r="26" spans="2:51" s="5" customFormat="1" ht="27" customHeight="1" x14ac:dyDescent="0.35">
      <c r="B26" s="97">
        <f>DATE(YEAR(Z17+42),MONTH(Z17+42),1)</f>
        <v>43344</v>
      </c>
      <c r="C26" s="97"/>
      <c r="D26" s="97"/>
      <c r="E26" s="97"/>
      <c r="F26" s="97"/>
      <c r="G26" s="97"/>
      <c r="H26" s="97"/>
      <c r="I26" s="51"/>
      <c r="J26" s="97">
        <f>DATE(YEAR(B26+42),MONTH(B26+42),1)</f>
        <v>43374</v>
      </c>
      <c r="K26" s="97"/>
      <c r="L26" s="97"/>
      <c r="M26" s="97"/>
      <c r="N26" s="97"/>
      <c r="O26" s="97"/>
      <c r="P26" s="97"/>
      <c r="Q26" s="51"/>
      <c r="R26" s="97">
        <f>DATE(YEAR(J26+42),MONTH(J26+42),1)</f>
        <v>43405</v>
      </c>
      <c r="S26" s="97"/>
      <c r="T26" s="97"/>
      <c r="U26" s="97"/>
      <c r="V26" s="97"/>
      <c r="W26" s="97"/>
      <c r="X26" s="97"/>
      <c r="Y26" s="52"/>
      <c r="Z26" s="97">
        <f>DATE(YEAR(R26+42),MONTH(R26+42),1)</f>
        <v>43435</v>
      </c>
      <c r="AA26" s="97"/>
      <c r="AB26" s="97"/>
      <c r="AC26" s="97"/>
      <c r="AD26" s="97"/>
      <c r="AE26" s="97"/>
      <c r="AF26" s="97"/>
      <c r="AG26" s="23"/>
      <c r="AH26" s="25"/>
      <c r="AI26" s="7"/>
      <c r="AJ26" s="7"/>
      <c r="AK26" s="3"/>
      <c r="AL26" s="7"/>
      <c r="AM26" s="7"/>
      <c r="AO26" s="7"/>
      <c r="AP26" s="46"/>
      <c r="AQ26" s="46"/>
      <c r="AR26" s="46"/>
      <c r="AS26" s="46"/>
      <c r="AT26" s="46"/>
      <c r="AU26" s="46"/>
      <c r="AV26" s="46"/>
      <c r="AW26" s="46"/>
      <c r="AX26" s="46"/>
    </row>
    <row r="27" spans="2:51" s="6" customFormat="1" ht="18.75" x14ac:dyDescent="0.3">
      <c r="B27" s="53" t="str">
        <f>CHOOSE(1+MOD($R$3+1-2,7),"S","M","T","W","T","F","S")</f>
        <v>S</v>
      </c>
      <c r="C27" s="53" t="str">
        <f>CHOOSE(1+MOD($R$3+2-2,7),"S","M","T","W","T","F","S")</f>
        <v>M</v>
      </c>
      <c r="D27" s="53" t="str">
        <f>CHOOSE(1+MOD($R$3+3-2,7),"S","M","T","W","T","F","S")</f>
        <v>T</v>
      </c>
      <c r="E27" s="53" t="str">
        <f>CHOOSE(1+MOD($R$3+4-2,7),"S","M","T","W","T","F","S")</f>
        <v>W</v>
      </c>
      <c r="F27" s="53" t="str">
        <f>CHOOSE(1+MOD($R$3+5-2,7),"S","M","T","W","T","F","S")</f>
        <v>T</v>
      </c>
      <c r="G27" s="53" t="str">
        <f>CHOOSE(1+MOD($R$3+6-2,7),"S","M","T","W","T","F","S")</f>
        <v>F</v>
      </c>
      <c r="H27" s="53" t="str">
        <f>CHOOSE(1+MOD($R$3+7-2,7),"S","M","T","W","T","F","S")</f>
        <v>S</v>
      </c>
      <c r="I27" s="54"/>
      <c r="J27" s="53" t="str">
        <f>CHOOSE(1+MOD($R$3+1-2,7),"S","M","T","W","T","F","S")</f>
        <v>S</v>
      </c>
      <c r="K27" s="53" t="str">
        <f>CHOOSE(1+MOD($R$3+2-2,7),"S","M","T","W","T","F","S")</f>
        <v>M</v>
      </c>
      <c r="L27" s="53" t="str">
        <f>CHOOSE(1+MOD($R$3+3-2,7),"S","M","T","W","T","F","S")</f>
        <v>T</v>
      </c>
      <c r="M27" s="53" t="str">
        <f>CHOOSE(1+MOD($R$3+4-2,7),"S","M","T","W","T","F","S")</f>
        <v>W</v>
      </c>
      <c r="N27" s="53" t="str">
        <f>CHOOSE(1+MOD($R$3+5-2,7),"S","M","T","W","T","F","S")</f>
        <v>T</v>
      </c>
      <c r="O27" s="53" t="str">
        <f>CHOOSE(1+MOD($R$3+6-2,7),"S","M","T","W","T","F","S")</f>
        <v>F</v>
      </c>
      <c r="P27" s="53" t="str">
        <f>CHOOSE(1+MOD($R$3+7-2,7),"S","M","T","W","T","F","S")</f>
        <v>S</v>
      </c>
      <c r="Q27" s="55"/>
      <c r="R27" s="53" t="str">
        <f>CHOOSE(1+MOD($R$3+1-2,7),"S","M","T","W","T","F","S")</f>
        <v>S</v>
      </c>
      <c r="S27" s="53" t="str">
        <f>CHOOSE(1+MOD($R$3+2-2,7),"S","M","T","W","T","F","S")</f>
        <v>M</v>
      </c>
      <c r="T27" s="53" t="str">
        <f>CHOOSE(1+MOD($R$3+3-2,7),"S","M","T","W","T","F","S")</f>
        <v>T</v>
      </c>
      <c r="U27" s="53" t="str">
        <f>CHOOSE(1+MOD($R$3+4-2,7),"S","M","T","W","T","F","S")</f>
        <v>W</v>
      </c>
      <c r="V27" s="53" t="str">
        <f>CHOOSE(1+MOD($R$3+5-2,7),"S","M","T","W","T","F","S")</f>
        <v>T</v>
      </c>
      <c r="W27" s="53" t="str">
        <f>CHOOSE(1+MOD($R$3+6-2,7),"S","M","T","W","T","F","S")</f>
        <v>F</v>
      </c>
      <c r="X27" s="53" t="str">
        <f>CHOOSE(1+MOD($R$3+7-2,7),"S","M","T","W","T","F","S")</f>
        <v>S</v>
      </c>
      <c r="Y27" s="34"/>
      <c r="Z27" s="53" t="str">
        <f>CHOOSE(1+MOD($R$3+1-2,7),"S","M","T","W","T","F","S")</f>
        <v>S</v>
      </c>
      <c r="AA27" s="53" t="str">
        <f>CHOOSE(1+MOD($R$3+2-2,7),"S","M","T","W","T","F","S")</f>
        <v>M</v>
      </c>
      <c r="AB27" s="53" t="str">
        <f>CHOOSE(1+MOD($R$3+3-2,7),"S","M","T","W","T","F","S")</f>
        <v>T</v>
      </c>
      <c r="AC27" s="53" t="str">
        <f>CHOOSE(1+MOD($R$3+4-2,7),"S","M","T","W","T","F","S")</f>
        <v>W</v>
      </c>
      <c r="AD27" s="53" t="str">
        <f>CHOOSE(1+MOD($R$3+5-2,7),"S","M","T","W","T","F","S")</f>
        <v>T</v>
      </c>
      <c r="AE27" s="53" t="str">
        <f>CHOOSE(1+MOD($R$3+6-2,7),"S","M","T","W","T","F","S")</f>
        <v>F</v>
      </c>
      <c r="AF27" s="53" t="str">
        <f>CHOOSE(1+MOD($R$3+7-2,7),"S","M","T","W","T","F","S")</f>
        <v>S</v>
      </c>
      <c r="AH27" s="26"/>
      <c r="AI27" s="7"/>
      <c r="AJ27" s="7"/>
      <c r="AL27" s="3"/>
      <c r="AM27" s="7"/>
      <c r="AN27" s="5"/>
      <c r="AO27" s="7"/>
    </row>
    <row r="28" spans="2:51" s="7" customFormat="1" ht="18" customHeight="1" x14ac:dyDescent="0.3">
      <c r="B28" s="56" t="str">
        <f>IF(WEEKDAY(B26,1)=MOD($R$3,7),B26,"")</f>
        <v/>
      </c>
      <c r="C28" s="56" t="str">
        <f>IF(B28="",IF(WEEKDAY(B26,1)=MOD($R$3,7)+1,B26,""),B28+1)</f>
        <v/>
      </c>
      <c r="D28" s="56" t="str">
        <f>IF(C28="",IF(WEEKDAY(B26,1)=MOD($R$3+1,7)+1,B26,""),C28+1)</f>
        <v/>
      </c>
      <c r="E28" s="56" t="str">
        <f>IF(D28="",IF(WEEKDAY(B26,1)=MOD($R$3+2,7)+1,B26,""),D28+1)</f>
        <v/>
      </c>
      <c r="F28" s="56" t="str">
        <f>IF(E28="",IF(WEEKDAY(B26,1)=MOD($R$3+3,7)+1,B26,""),E28+1)</f>
        <v/>
      </c>
      <c r="G28" s="56" t="str">
        <f>IF(F28="",IF(WEEKDAY(B26,1)=MOD($R$3+4,7)+1,B26,""),F28+1)</f>
        <v/>
      </c>
      <c r="H28" s="56">
        <f>IF(G28="",IF(WEEKDAY(B26,1)=MOD($R$3+5,7)+1,B26,""),G28+1)</f>
        <v>43344</v>
      </c>
      <c r="I28" s="54"/>
      <c r="J28" s="56" t="str">
        <f>IF(WEEKDAY(J26,1)=MOD($R$3,7),J26,"")</f>
        <v/>
      </c>
      <c r="K28" s="56">
        <f>IF(J28="",IF(WEEKDAY(J26,1)=MOD($R$3,7)+1,J26,""),J28+1)</f>
        <v>43374</v>
      </c>
      <c r="L28" s="56">
        <f>IF(K28="",IF(WEEKDAY(J26,1)=MOD($R$3+1,7)+1,J26,""),K28+1)</f>
        <v>43375</v>
      </c>
      <c r="M28" s="56">
        <f>IF(L28="",IF(WEEKDAY(J26,1)=MOD($R$3+2,7)+1,J26,""),L28+1)</f>
        <v>43376</v>
      </c>
      <c r="N28" s="56">
        <f>IF(M28="",IF(WEEKDAY(J26,1)=MOD($R$3+3,7)+1,J26,""),M28+1)</f>
        <v>43377</v>
      </c>
      <c r="O28" s="56">
        <f>IF(N28="",IF(WEEKDAY(J26,1)=MOD($R$3+4,7)+1,J26,""),N28+1)</f>
        <v>43378</v>
      </c>
      <c r="P28" s="56">
        <f>IF(O28="",IF(WEEKDAY(J26,1)=MOD($R$3+5,7)+1,J26,""),O28+1)</f>
        <v>43379</v>
      </c>
      <c r="Q28" s="54"/>
      <c r="R28" s="56" t="str">
        <f>IF(WEEKDAY(R26,1)=MOD($R$3,7),R26,"")</f>
        <v/>
      </c>
      <c r="S28" s="56" t="str">
        <f>IF(R28="",IF(WEEKDAY(R26,1)=MOD($R$3,7)+1,R26,""),R28+1)</f>
        <v/>
      </c>
      <c r="T28" s="56" t="str">
        <f>IF(S28="",IF(WEEKDAY(R26,1)=MOD($R$3+1,7)+1,R26,""),S28+1)</f>
        <v/>
      </c>
      <c r="U28" s="56" t="str">
        <f>IF(T28="",IF(WEEKDAY(R26,1)=MOD($R$3+2,7)+1,R26,""),T28+1)</f>
        <v/>
      </c>
      <c r="V28" s="56">
        <f>IF(U28="",IF(WEEKDAY(R26,1)=MOD($R$3+3,7)+1,R26,""),U28+1)</f>
        <v>43405</v>
      </c>
      <c r="W28" s="56">
        <f>IF(V28="",IF(WEEKDAY(R26,1)=MOD($R$3+4,7)+1,R26,""),V28+1)</f>
        <v>43406</v>
      </c>
      <c r="X28" s="56">
        <f>IF(W28="",IF(WEEKDAY(R26,1)=MOD($R$3+5,7)+1,R26,""),W28+1)</f>
        <v>43407</v>
      </c>
      <c r="Y28" s="34"/>
      <c r="Z28" s="56" t="str">
        <f>IF(WEEKDAY(Z26,1)=MOD($R$3,7),Z26,"")</f>
        <v/>
      </c>
      <c r="AA28" s="56" t="str">
        <f>IF(Z28="",IF(WEEKDAY(Z26,1)=MOD($R$3,7)+1,Z26,""),Z28+1)</f>
        <v/>
      </c>
      <c r="AB28" s="56" t="str">
        <f>IF(AA28="",IF(WEEKDAY(Z26,1)=MOD($R$3+1,7)+1,Z26,""),AA28+1)</f>
        <v/>
      </c>
      <c r="AC28" s="56" t="str">
        <f>IF(AB28="",IF(WEEKDAY(Z26,1)=MOD($R$3+2,7)+1,Z26,""),AB28+1)</f>
        <v/>
      </c>
      <c r="AD28" s="56" t="str">
        <f>IF(AC28="",IF(WEEKDAY(Z26,1)=MOD($R$3+3,7)+1,Z26,""),AC28+1)</f>
        <v/>
      </c>
      <c r="AE28" s="56" t="str">
        <f>IF(AD28="",IF(WEEKDAY(Z26,1)=MOD($R$3+4,7)+1,Z26,""),AD28+1)</f>
        <v/>
      </c>
      <c r="AF28" s="56">
        <f>IF(AE28="",IF(WEEKDAY(Z26,1)=MOD($R$3+5,7)+1,Z26,""),AE28+1)</f>
        <v>43435</v>
      </c>
      <c r="AG28" s="6"/>
      <c r="AH28" s="27"/>
      <c r="AJ28" s="5"/>
      <c r="AK28" s="28"/>
      <c r="AL28" s="5"/>
      <c r="AN28" s="5"/>
    </row>
    <row r="29" spans="2:51" s="7" customFormat="1" ht="18" customHeight="1" x14ac:dyDescent="0.3">
      <c r="B29" s="56">
        <f>IF(H28="","",IF(MONTH(H28+1)&lt;&gt;MONTH(H28),"",H28+1))</f>
        <v>43345</v>
      </c>
      <c r="C29" s="56">
        <f>IF(B29="","",IF(MONTH(B29+1)&lt;&gt;MONTH(B29),"",B29+1))</f>
        <v>43346</v>
      </c>
      <c r="D29" s="56">
        <f t="shared" ref="D29:H33" si="8">IF(C29="","",IF(MONTH(C29+1)&lt;&gt;MONTH(C29),"",C29+1))</f>
        <v>43347</v>
      </c>
      <c r="E29" s="56">
        <f t="shared" si="8"/>
        <v>43348</v>
      </c>
      <c r="F29" s="56">
        <f t="shared" si="8"/>
        <v>43349</v>
      </c>
      <c r="G29" s="56">
        <f t="shared" si="8"/>
        <v>43350</v>
      </c>
      <c r="H29" s="56">
        <f t="shared" si="8"/>
        <v>43351</v>
      </c>
      <c r="I29" s="54"/>
      <c r="J29" s="56">
        <f>IF(P28="","",IF(MONTH(P28+1)&lt;&gt;MONTH(P28),"",P28+1))</f>
        <v>43380</v>
      </c>
      <c r="K29" s="56">
        <f>IF(J29="","",IF(MONTH(J29+1)&lt;&gt;MONTH(J29),"",J29+1))</f>
        <v>43381</v>
      </c>
      <c r="L29" s="56">
        <f t="shared" ref="L29:P33" si="9">IF(K29="","",IF(MONTH(K29+1)&lt;&gt;MONTH(K29),"",K29+1))</f>
        <v>43382</v>
      </c>
      <c r="M29" s="56">
        <f t="shared" si="9"/>
        <v>43383</v>
      </c>
      <c r="N29" s="56">
        <f t="shared" si="9"/>
        <v>43384</v>
      </c>
      <c r="O29" s="56">
        <f t="shared" si="9"/>
        <v>43385</v>
      </c>
      <c r="P29" s="56">
        <f t="shared" si="9"/>
        <v>43386</v>
      </c>
      <c r="Q29" s="54"/>
      <c r="R29" s="56">
        <f>IF(X28="","",IF(MONTH(X28+1)&lt;&gt;MONTH(X28),"",X28+1))</f>
        <v>43408</v>
      </c>
      <c r="S29" s="56">
        <f>IF(R29="","",IF(MONTH(R29+1)&lt;&gt;MONTH(R29),"",R29+1))</f>
        <v>43409</v>
      </c>
      <c r="T29" s="56">
        <f t="shared" ref="T29:X33" si="10">IF(S29="","",IF(MONTH(S29+1)&lt;&gt;MONTH(S29),"",S29+1))</f>
        <v>43410</v>
      </c>
      <c r="U29" s="56">
        <f t="shared" si="10"/>
        <v>43411</v>
      </c>
      <c r="V29" s="56">
        <f t="shared" si="10"/>
        <v>43412</v>
      </c>
      <c r="W29" s="56">
        <f t="shared" si="10"/>
        <v>43413</v>
      </c>
      <c r="X29" s="56">
        <f t="shared" si="10"/>
        <v>43414</v>
      </c>
      <c r="Y29" s="34"/>
      <c r="Z29" s="56">
        <f>IF(AF28="","",IF(MONTH(AF28+1)&lt;&gt;MONTH(AF28),"",AF28+1))</f>
        <v>43436</v>
      </c>
      <c r="AA29" s="56">
        <f>IF(Z29="","",IF(MONTH(Z29+1)&lt;&gt;MONTH(Z29),"",Z29+1))</f>
        <v>43437</v>
      </c>
      <c r="AB29" s="56">
        <f t="shared" ref="AB29:AF33" si="11">IF(AA29="","",IF(MONTH(AA29+1)&lt;&gt;MONTH(AA29),"",AA29+1))</f>
        <v>43438</v>
      </c>
      <c r="AC29" s="56">
        <f t="shared" si="11"/>
        <v>43439</v>
      </c>
      <c r="AD29" s="56">
        <f t="shared" si="11"/>
        <v>43440</v>
      </c>
      <c r="AE29" s="56">
        <f t="shared" si="11"/>
        <v>43441</v>
      </c>
      <c r="AF29" s="56">
        <f t="shared" si="11"/>
        <v>43442</v>
      </c>
      <c r="AG29" s="6"/>
      <c r="AH29" s="27"/>
      <c r="AI29" s="5"/>
      <c r="AJ29" s="5"/>
      <c r="AK29" s="5"/>
      <c r="AL29" s="6"/>
      <c r="AN29" s="3"/>
    </row>
    <row r="30" spans="2:51" s="7" customFormat="1" ht="18" customHeight="1" x14ac:dyDescent="0.3">
      <c r="B30" s="56">
        <f>IF(H29="","",IF(MONTH(H29+1)&lt;&gt;MONTH(H29),"",H29+1))</f>
        <v>43352</v>
      </c>
      <c r="C30" s="56">
        <f>IF(B30="","",IF(MONTH(B30+1)&lt;&gt;MONTH(B30),"",B30+1))</f>
        <v>43353</v>
      </c>
      <c r="D30" s="56">
        <f t="shared" si="8"/>
        <v>43354</v>
      </c>
      <c r="E30" s="56">
        <f t="shared" si="8"/>
        <v>43355</v>
      </c>
      <c r="F30" s="56">
        <f t="shared" si="8"/>
        <v>43356</v>
      </c>
      <c r="G30" s="56">
        <f t="shared" si="8"/>
        <v>43357</v>
      </c>
      <c r="H30" s="56">
        <f t="shared" si="8"/>
        <v>43358</v>
      </c>
      <c r="I30" s="54"/>
      <c r="J30" s="56">
        <f>IF(P29="","",IF(MONTH(P29+1)&lt;&gt;MONTH(P29),"",P29+1))</f>
        <v>43387</v>
      </c>
      <c r="K30" s="56">
        <f>IF(J30="","",IF(MONTH(J30+1)&lt;&gt;MONTH(J30),"",J30+1))</f>
        <v>43388</v>
      </c>
      <c r="L30" s="56">
        <f t="shared" si="9"/>
        <v>43389</v>
      </c>
      <c r="M30" s="56">
        <f t="shared" si="9"/>
        <v>43390</v>
      </c>
      <c r="N30" s="56">
        <f t="shared" si="9"/>
        <v>43391</v>
      </c>
      <c r="O30" s="56">
        <f t="shared" si="9"/>
        <v>43392</v>
      </c>
      <c r="P30" s="56">
        <f t="shared" si="9"/>
        <v>43393</v>
      </c>
      <c r="Q30" s="54"/>
      <c r="R30" s="56">
        <f>IF(X29="","",IF(MONTH(X29+1)&lt;&gt;MONTH(X29),"",X29+1))</f>
        <v>43415</v>
      </c>
      <c r="S30" s="56">
        <f>IF(R30="","",IF(MONTH(R30+1)&lt;&gt;MONTH(R30),"",R30+1))</f>
        <v>43416</v>
      </c>
      <c r="T30" s="56">
        <f t="shared" si="10"/>
        <v>43417</v>
      </c>
      <c r="U30" s="56">
        <f t="shared" si="10"/>
        <v>43418</v>
      </c>
      <c r="V30" s="56">
        <f t="shared" si="10"/>
        <v>43419</v>
      </c>
      <c r="W30" s="56">
        <f t="shared" si="10"/>
        <v>43420</v>
      </c>
      <c r="X30" s="56">
        <f t="shared" si="10"/>
        <v>43421</v>
      </c>
      <c r="Y30" s="34"/>
      <c r="Z30" s="56">
        <f>IF(AF29="","",IF(MONTH(AF29+1)&lt;&gt;MONTH(AF29),"",AF29+1))</f>
        <v>43443</v>
      </c>
      <c r="AA30" s="56">
        <f>IF(Z30="","",IF(MONTH(Z30+1)&lt;&gt;MONTH(Z30),"",Z30+1))</f>
        <v>43444</v>
      </c>
      <c r="AB30" s="56">
        <f t="shared" si="11"/>
        <v>43445</v>
      </c>
      <c r="AC30" s="56">
        <f t="shared" si="11"/>
        <v>43446</v>
      </c>
      <c r="AD30" s="56">
        <f t="shared" si="11"/>
        <v>43447</v>
      </c>
      <c r="AE30" s="56">
        <f t="shared" si="11"/>
        <v>43448</v>
      </c>
      <c r="AF30" s="56">
        <f t="shared" si="11"/>
        <v>43449</v>
      </c>
      <c r="AG30" s="6"/>
      <c r="AH30" s="29"/>
      <c r="AI30" s="5"/>
      <c r="AJ30" s="5"/>
      <c r="AK30" s="23"/>
      <c r="AL30" s="3"/>
      <c r="AN30" s="3"/>
    </row>
    <row r="31" spans="2:51" s="7" customFormat="1" ht="18" customHeight="1" x14ac:dyDescent="0.25">
      <c r="B31" s="56">
        <f>IF(H30="","",IF(MONTH(H30+1)&lt;&gt;MONTH(H30),"",H30+1))</f>
        <v>43359</v>
      </c>
      <c r="C31" s="56">
        <f>IF(B31="","",IF(MONTH(B31+1)&lt;&gt;MONTH(B31),"",B31+1))</f>
        <v>43360</v>
      </c>
      <c r="D31" s="56">
        <f t="shared" si="8"/>
        <v>43361</v>
      </c>
      <c r="E31" s="56">
        <f t="shared" si="8"/>
        <v>43362</v>
      </c>
      <c r="F31" s="56">
        <f t="shared" si="8"/>
        <v>43363</v>
      </c>
      <c r="G31" s="56">
        <f t="shared" si="8"/>
        <v>43364</v>
      </c>
      <c r="H31" s="56">
        <f t="shared" si="8"/>
        <v>43365</v>
      </c>
      <c r="I31" s="54"/>
      <c r="J31" s="56">
        <f>IF(P30="","",IF(MONTH(P30+1)&lt;&gt;MONTH(P30),"",P30+1))</f>
        <v>43394</v>
      </c>
      <c r="K31" s="56">
        <f>IF(J31="","",IF(MONTH(J31+1)&lt;&gt;MONTH(J31),"",J31+1))</f>
        <v>43395</v>
      </c>
      <c r="L31" s="56">
        <f t="shared" si="9"/>
        <v>43396</v>
      </c>
      <c r="M31" s="56">
        <f t="shared" si="9"/>
        <v>43397</v>
      </c>
      <c r="N31" s="56">
        <f t="shared" si="9"/>
        <v>43398</v>
      </c>
      <c r="O31" s="56">
        <f t="shared" si="9"/>
        <v>43399</v>
      </c>
      <c r="P31" s="56">
        <f t="shared" si="9"/>
        <v>43400</v>
      </c>
      <c r="Q31" s="54"/>
      <c r="R31" s="56">
        <f>IF(X30="","",IF(MONTH(X30+1)&lt;&gt;MONTH(X30),"",X30+1))</f>
        <v>43422</v>
      </c>
      <c r="S31" s="56">
        <f>IF(R31="","",IF(MONTH(R31+1)&lt;&gt;MONTH(R31),"",R31+1))</f>
        <v>43423</v>
      </c>
      <c r="T31" s="56">
        <f t="shared" si="10"/>
        <v>43424</v>
      </c>
      <c r="U31" s="56">
        <f t="shared" si="10"/>
        <v>43425</v>
      </c>
      <c r="V31" s="56">
        <f t="shared" si="10"/>
        <v>43426</v>
      </c>
      <c r="W31" s="56">
        <f t="shared" si="10"/>
        <v>43427</v>
      </c>
      <c r="X31" s="56">
        <f t="shared" si="10"/>
        <v>43428</v>
      </c>
      <c r="Y31" s="34"/>
      <c r="Z31" s="56">
        <f>IF(AF30="","",IF(MONTH(AF30+1)&lt;&gt;MONTH(AF30),"",AF30+1))</f>
        <v>43450</v>
      </c>
      <c r="AA31" s="56">
        <f>IF(Z31="","",IF(MONTH(Z31+1)&lt;&gt;MONTH(Z31),"",Z31+1))</f>
        <v>43451</v>
      </c>
      <c r="AB31" s="56">
        <f t="shared" si="11"/>
        <v>43452</v>
      </c>
      <c r="AC31" s="56">
        <f t="shared" si="11"/>
        <v>43453</v>
      </c>
      <c r="AD31" s="56">
        <f t="shared" si="11"/>
        <v>43454</v>
      </c>
      <c r="AE31" s="56">
        <f t="shared" si="11"/>
        <v>43455</v>
      </c>
      <c r="AF31" s="56">
        <f t="shared" si="11"/>
        <v>43456</v>
      </c>
      <c r="AG31" s="6"/>
      <c r="AH31" s="3"/>
    </row>
    <row r="32" spans="2:51" s="7" customFormat="1" ht="18" customHeight="1" x14ac:dyDescent="0.25">
      <c r="B32" s="56">
        <f>IF(H31="","",IF(MONTH(H31+1)&lt;&gt;MONTH(H31),"",H31+1))</f>
        <v>43366</v>
      </c>
      <c r="C32" s="56">
        <f>IF(B32="","",IF(MONTH(B32+1)&lt;&gt;MONTH(B32),"",B32+1))</f>
        <v>43367</v>
      </c>
      <c r="D32" s="56">
        <f t="shared" si="8"/>
        <v>43368</v>
      </c>
      <c r="E32" s="56">
        <f t="shared" si="8"/>
        <v>43369</v>
      </c>
      <c r="F32" s="56">
        <f t="shared" si="8"/>
        <v>43370</v>
      </c>
      <c r="G32" s="56">
        <f t="shared" si="8"/>
        <v>43371</v>
      </c>
      <c r="H32" s="56">
        <f t="shared" si="8"/>
        <v>43372</v>
      </c>
      <c r="I32" s="54"/>
      <c r="J32" s="56">
        <f>IF(P31="","",IF(MONTH(P31+1)&lt;&gt;MONTH(P31),"",P31+1))</f>
        <v>43401</v>
      </c>
      <c r="K32" s="56">
        <f>IF(J32="","",IF(MONTH(J32+1)&lt;&gt;MONTH(J32),"",J32+1))</f>
        <v>43402</v>
      </c>
      <c r="L32" s="56">
        <f t="shared" si="9"/>
        <v>43403</v>
      </c>
      <c r="M32" s="56">
        <f t="shared" si="9"/>
        <v>43404</v>
      </c>
      <c r="N32" s="56" t="str">
        <f t="shared" si="9"/>
        <v/>
      </c>
      <c r="O32" s="56" t="str">
        <f t="shared" si="9"/>
        <v/>
      </c>
      <c r="P32" s="56" t="str">
        <f t="shared" si="9"/>
        <v/>
      </c>
      <c r="Q32" s="54"/>
      <c r="R32" s="56">
        <f>IF(X31="","",IF(MONTH(X31+1)&lt;&gt;MONTH(X31),"",X31+1))</f>
        <v>43429</v>
      </c>
      <c r="S32" s="56">
        <f>IF(R32="","",IF(MONTH(R32+1)&lt;&gt;MONTH(R32),"",R32+1))</f>
        <v>43430</v>
      </c>
      <c r="T32" s="56">
        <f t="shared" si="10"/>
        <v>43431</v>
      </c>
      <c r="U32" s="56">
        <f t="shared" si="10"/>
        <v>43432</v>
      </c>
      <c r="V32" s="56">
        <f t="shared" si="10"/>
        <v>43433</v>
      </c>
      <c r="W32" s="56">
        <f t="shared" si="10"/>
        <v>43434</v>
      </c>
      <c r="X32" s="56" t="str">
        <f t="shared" si="10"/>
        <v/>
      </c>
      <c r="Y32" s="34"/>
      <c r="Z32" s="56">
        <f>IF(AF31="","",IF(MONTH(AF31+1)&lt;&gt;MONTH(AF31),"",AF31+1))</f>
        <v>43457</v>
      </c>
      <c r="AA32" s="56">
        <f>IF(Z32="","",IF(MONTH(Z32+1)&lt;&gt;MONTH(Z32),"",Z32+1))</f>
        <v>43458</v>
      </c>
      <c r="AB32" s="56">
        <f t="shared" si="11"/>
        <v>43459</v>
      </c>
      <c r="AC32" s="56">
        <f t="shared" si="11"/>
        <v>43460</v>
      </c>
      <c r="AD32" s="56">
        <f t="shared" si="11"/>
        <v>43461</v>
      </c>
      <c r="AE32" s="56">
        <f t="shared" si="11"/>
        <v>43462</v>
      </c>
      <c r="AF32" s="56">
        <f t="shared" si="11"/>
        <v>43463</v>
      </c>
      <c r="AG32" s="6"/>
      <c r="AH32" s="3"/>
      <c r="AI32" s="3"/>
      <c r="AJ32" s="3"/>
      <c r="AK32" s="3"/>
      <c r="AL32" s="3"/>
      <c r="AM32" s="3"/>
      <c r="AN32" s="10"/>
      <c r="AO32" s="3"/>
    </row>
    <row r="33" spans="2:53" s="7" customFormat="1" ht="18" customHeight="1" x14ac:dyDescent="0.25">
      <c r="B33" s="56">
        <f>IF(H32="","",IF(MONTH(H32+1)&lt;&gt;MONTH(H32),"",H32+1))</f>
        <v>43373</v>
      </c>
      <c r="C33" s="56" t="str">
        <f>IF(B33="","",IF(MONTH(B33+1)&lt;&gt;MONTH(B33),"",B33+1))</f>
        <v/>
      </c>
      <c r="D33" s="56" t="str">
        <f t="shared" si="8"/>
        <v/>
      </c>
      <c r="E33" s="56" t="str">
        <f t="shared" si="8"/>
        <v/>
      </c>
      <c r="F33" s="56" t="str">
        <f t="shared" si="8"/>
        <v/>
      </c>
      <c r="G33" s="56" t="str">
        <f t="shared" si="8"/>
        <v/>
      </c>
      <c r="H33" s="56" t="str">
        <f t="shared" si="8"/>
        <v/>
      </c>
      <c r="I33" s="54"/>
      <c r="J33" s="56" t="str">
        <f>IF(P32="","",IF(MONTH(P32+1)&lt;&gt;MONTH(P32),"",P32+1))</f>
        <v/>
      </c>
      <c r="K33" s="56" t="str">
        <f>IF(J33="","",IF(MONTH(J33+1)&lt;&gt;MONTH(J33),"",J33+1))</f>
        <v/>
      </c>
      <c r="L33" s="56" t="str">
        <f t="shared" si="9"/>
        <v/>
      </c>
      <c r="M33" s="56" t="str">
        <f t="shared" si="9"/>
        <v/>
      </c>
      <c r="N33" s="56" t="str">
        <f t="shared" si="9"/>
        <v/>
      </c>
      <c r="O33" s="56" t="str">
        <f t="shared" si="9"/>
        <v/>
      </c>
      <c r="P33" s="56" t="str">
        <f t="shared" si="9"/>
        <v/>
      </c>
      <c r="Q33" s="54"/>
      <c r="R33" s="56" t="str">
        <f>IF(X32="","",IF(MONTH(X32+1)&lt;&gt;MONTH(X32),"",X32+1))</f>
        <v/>
      </c>
      <c r="S33" s="56" t="str">
        <f>IF(R33="","",IF(MONTH(R33+1)&lt;&gt;MONTH(R33),"",R33+1))</f>
        <v/>
      </c>
      <c r="T33" s="56" t="str">
        <f t="shared" si="10"/>
        <v/>
      </c>
      <c r="U33" s="56" t="str">
        <f t="shared" si="10"/>
        <v/>
      </c>
      <c r="V33" s="56" t="str">
        <f t="shared" si="10"/>
        <v/>
      </c>
      <c r="W33" s="56" t="str">
        <f t="shared" si="10"/>
        <v/>
      </c>
      <c r="X33" s="56" t="str">
        <f t="shared" si="10"/>
        <v/>
      </c>
      <c r="Y33" s="34"/>
      <c r="Z33" s="56">
        <f>IF(AF32="","",IF(MONTH(AF32+1)&lt;&gt;MONTH(AF32),"",AF32+1))</f>
        <v>43464</v>
      </c>
      <c r="AA33" s="56">
        <f>IF(Z33="","",IF(MONTH(Z33+1)&lt;&gt;MONTH(Z33),"",Z33+1))</f>
        <v>43465</v>
      </c>
      <c r="AB33" s="56" t="str">
        <f t="shared" si="11"/>
        <v/>
      </c>
      <c r="AC33" s="56" t="str">
        <f t="shared" si="11"/>
        <v/>
      </c>
      <c r="AD33" s="56" t="str">
        <f t="shared" si="11"/>
        <v/>
      </c>
      <c r="AE33" s="56" t="str">
        <f t="shared" si="11"/>
        <v/>
      </c>
      <c r="AF33" s="56" t="str">
        <f t="shared" si="11"/>
        <v/>
      </c>
      <c r="AG33" s="6"/>
      <c r="AH33" s="3"/>
      <c r="AI33" s="3"/>
      <c r="AJ33" s="3"/>
      <c r="AK33" s="3"/>
      <c r="AL33" s="3"/>
      <c r="AM33" s="3"/>
      <c r="AN33" s="10"/>
      <c r="AO33" s="3"/>
    </row>
    <row r="34" spans="2:53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0"/>
      <c r="Z34" s="50"/>
      <c r="AA34" s="50"/>
      <c r="AB34" s="50"/>
      <c r="AC34" s="50"/>
      <c r="AD34" s="50"/>
      <c r="AE34" s="50"/>
      <c r="AF34" s="50"/>
      <c r="AG34" s="20"/>
      <c r="AI34" s="20"/>
      <c r="AJ34" s="20"/>
      <c r="AK34" s="20"/>
      <c r="AL34" s="20"/>
      <c r="AM34" s="20"/>
      <c r="AN34" s="20"/>
      <c r="AO34" s="20"/>
      <c r="BA34" s="3"/>
    </row>
    <row r="35" spans="2:53" x14ac:dyDescent="0.2">
      <c r="B35" s="35"/>
      <c r="C35" s="35"/>
      <c r="D35" s="35"/>
      <c r="E35" s="35"/>
      <c r="F35" s="35"/>
      <c r="G35" s="35"/>
      <c r="H35" s="35"/>
      <c r="I35" s="57"/>
      <c r="J35" s="35"/>
      <c r="K35" s="35"/>
      <c r="L35" s="35"/>
      <c r="M35" s="35"/>
      <c r="N35" s="35"/>
      <c r="O35" s="35"/>
      <c r="P35" s="35"/>
      <c r="Q35" s="57"/>
      <c r="R35" s="35"/>
      <c r="S35" s="35"/>
      <c r="T35" s="35"/>
      <c r="U35" s="35"/>
      <c r="V35" s="35"/>
      <c r="W35" s="35"/>
      <c r="X35" s="35"/>
      <c r="Y35" s="50"/>
      <c r="Z35" s="50"/>
      <c r="AA35" s="50"/>
      <c r="AB35" s="50"/>
      <c r="AC35" s="50"/>
      <c r="AD35" s="50"/>
      <c r="AE35" s="50"/>
      <c r="AF35" s="50"/>
      <c r="AG35" s="20"/>
      <c r="AN35" s="10"/>
      <c r="BA35" s="3"/>
    </row>
    <row r="36" spans="2:53" s="20" customFormat="1" ht="15" customHeight="1" x14ac:dyDescent="0.2">
      <c r="B36" s="50"/>
      <c r="C36" s="50"/>
      <c r="D36" s="50"/>
      <c r="E36" s="50"/>
      <c r="F36" s="50"/>
      <c r="G36" s="50"/>
      <c r="H36" s="50"/>
      <c r="I36" s="57"/>
      <c r="J36" s="50"/>
      <c r="K36" s="50"/>
      <c r="L36" s="50"/>
      <c r="M36" s="50"/>
      <c r="N36" s="50"/>
      <c r="O36" s="50"/>
      <c r="P36" s="50"/>
      <c r="Q36" s="58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H36" s="3"/>
      <c r="AI36" s="3"/>
      <c r="AJ36" s="3"/>
      <c r="AK36" s="3"/>
      <c r="AL36" s="3"/>
      <c r="AM36" s="3"/>
      <c r="AN36" s="10"/>
      <c r="AO36" s="3"/>
    </row>
    <row r="37" spans="2:53" ht="13.5" customHeight="1" x14ac:dyDescent="0.2">
      <c r="B37" s="35"/>
      <c r="C37" s="35"/>
      <c r="D37" s="35"/>
      <c r="E37" s="35"/>
      <c r="F37" s="35"/>
      <c r="G37" s="35"/>
      <c r="H37" s="35"/>
      <c r="I37" s="57"/>
      <c r="J37" s="35"/>
      <c r="K37" s="35"/>
      <c r="L37" s="35"/>
      <c r="M37" s="35"/>
      <c r="N37" s="35"/>
      <c r="O37" s="35"/>
      <c r="P37" s="35"/>
      <c r="Q37" s="57"/>
      <c r="R37" s="35"/>
      <c r="S37" s="35"/>
      <c r="T37" s="35"/>
      <c r="U37" s="35"/>
      <c r="V37" s="35"/>
      <c r="W37" s="35"/>
      <c r="X37" s="35"/>
      <c r="Y37" s="50"/>
      <c r="Z37" s="50"/>
      <c r="AA37" s="50"/>
      <c r="AB37" s="50"/>
      <c r="AC37" s="50"/>
      <c r="AD37" s="50"/>
      <c r="AE37" s="50"/>
      <c r="AF37" s="50"/>
      <c r="AG37" s="20"/>
      <c r="AN37" s="10"/>
      <c r="BA37" s="3"/>
    </row>
    <row r="38" spans="2:53" ht="13.5" customHeight="1" x14ac:dyDescent="0.2">
      <c r="B38" s="35"/>
      <c r="C38" s="35"/>
      <c r="D38" s="35"/>
      <c r="E38" s="35"/>
      <c r="F38" s="35"/>
      <c r="G38" s="35"/>
      <c r="H38" s="35"/>
      <c r="I38" s="57"/>
      <c r="J38" s="35"/>
      <c r="K38" s="35"/>
      <c r="L38" s="35"/>
      <c r="M38" s="35"/>
      <c r="N38" s="35"/>
      <c r="O38" s="35"/>
      <c r="P38" s="35"/>
      <c r="Q38" s="57"/>
      <c r="R38" s="35"/>
      <c r="S38" s="35"/>
      <c r="T38" s="35"/>
      <c r="U38" s="35"/>
      <c r="V38" s="35"/>
      <c r="W38" s="35"/>
      <c r="X38" s="35"/>
      <c r="Y38" s="50"/>
      <c r="Z38" s="50"/>
      <c r="AA38" s="50"/>
      <c r="AB38" s="50"/>
      <c r="AC38" s="50"/>
      <c r="AD38" s="50"/>
      <c r="AE38" s="50"/>
      <c r="AF38" s="50"/>
      <c r="AG38" s="20"/>
      <c r="AN38" s="10"/>
      <c r="BA38" s="3"/>
    </row>
    <row r="39" spans="2:53" ht="13.5" customHeight="1" x14ac:dyDescent="0.3">
      <c r="B39" s="35"/>
      <c r="C39" s="35"/>
      <c r="D39" s="35"/>
      <c r="E39" s="35"/>
      <c r="F39" s="35"/>
      <c r="G39" s="35"/>
      <c r="H39" s="35"/>
      <c r="I39" s="57"/>
      <c r="J39" s="35"/>
      <c r="K39" s="35"/>
      <c r="L39" s="35"/>
      <c r="M39" s="35"/>
      <c r="N39" s="35"/>
      <c r="O39" s="35"/>
      <c r="P39" s="35"/>
      <c r="Q39" s="57"/>
      <c r="R39" s="35"/>
      <c r="S39" s="35"/>
      <c r="T39" s="35"/>
      <c r="U39" s="35"/>
      <c r="V39" s="35"/>
      <c r="W39" s="35"/>
      <c r="X39" s="35"/>
      <c r="Y39" s="50"/>
      <c r="Z39" s="50"/>
      <c r="AA39" s="50"/>
      <c r="AB39" s="50"/>
      <c r="AC39" s="50"/>
      <c r="AD39" s="50"/>
      <c r="AE39" s="50"/>
      <c r="AF39" s="50"/>
      <c r="AG39" s="20"/>
      <c r="AH39" s="5"/>
      <c r="AI39" s="5"/>
      <c r="AK39" s="5"/>
      <c r="AL39" s="5"/>
      <c r="AM39" s="5"/>
      <c r="BA39" s="3"/>
    </row>
    <row r="40" spans="2:53" ht="13.5" customHeight="1" x14ac:dyDescent="0.3">
      <c r="B40" s="35"/>
      <c r="C40" s="35"/>
      <c r="D40" s="35"/>
      <c r="E40" s="35"/>
      <c r="F40" s="35"/>
      <c r="G40" s="35"/>
      <c r="H40" s="35"/>
      <c r="I40" s="57"/>
      <c r="J40" s="35"/>
      <c r="K40" s="35"/>
      <c r="L40" s="35"/>
      <c r="M40" s="35"/>
      <c r="N40" s="35"/>
      <c r="O40" s="35"/>
      <c r="P40" s="35"/>
      <c r="Q40" s="57"/>
      <c r="R40" s="35"/>
      <c r="S40" s="35"/>
      <c r="T40" s="35"/>
      <c r="U40" s="35"/>
      <c r="V40" s="35"/>
      <c r="W40" s="35"/>
      <c r="X40" s="35"/>
      <c r="Y40" s="50"/>
      <c r="Z40" s="50"/>
      <c r="AA40" s="50"/>
      <c r="AB40" s="50"/>
      <c r="AC40" s="50"/>
      <c r="AD40" s="50"/>
      <c r="AE40" s="50"/>
      <c r="AF40" s="50"/>
      <c r="AG40" s="20"/>
      <c r="AL40" s="5"/>
      <c r="AM40" s="23"/>
      <c r="BA40" s="3"/>
    </row>
    <row r="41" spans="2:53" ht="13.5" customHeight="1" x14ac:dyDescent="0.3">
      <c r="B41" s="35"/>
      <c r="C41" s="35"/>
      <c r="D41" s="35"/>
      <c r="E41" s="35"/>
      <c r="F41" s="35"/>
      <c r="G41" s="35"/>
      <c r="H41" s="35"/>
      <c r="I41" s="57"/>
      <c r="J41" s="35"/>
      <c r="K41" s="35"/>
      <c r="L41" s="35"/>
      <c r="M41" s="35"/>
      <c r="N41" s="35"/>
      <c r="O41" s="35"/>
      <c r="P41" s="35"/>
      <c r="Q41" s="57"/>
      <c r="R41" s="35"/>
      <c r="S41" s="35"/>
      <c r="T41" s="35"/>
      <c r="U41" s="35"/>
      <c r="V41" s="35"/>
      <c r="W41" s="35"/>
      <c r="X41" s="35"/>
      <c r="Y41" s="50"/>
      <c r="Z41" s="50"/>
      <c r="AA41" s="50"/>
      <c r="AB41" s="50"/>
      <c r="AC41" s="50"/>
      <c r="AD41" s="50"/>
      <c r="AE41" s="50"/>
      <c r="AF41" s="50"/>
      <c r="AG41" s="20"/>
      <c r="AL41" s="5"/>
      <c r="AM41" s="5"/>
    </row>
    <row r="42" spans="2:53" ht="13.5" customHeight="1" x14ac:dyDescent="0.3">
      <c r="B42" s="35"/>
      <c r="C42" s="35"/>
      <c r="D42" s="35"/>
      <c r="E42" s="35"/>
      <c r="F42" s="35"/>
      <c r="G42" s="35"/>
      <c r="H42" s="35"/>
      <c r="I42" s="57"/>
      <c r="J42" s="35"/>
      <c r="K42" s="35"/>
      <c r="L42" s="35"/>
      <c r="M42" s="35"/>
      <c r="N42" s="35"/>
      <c r="O42" s="35"/>
      <c r="P42" s="35"/>
      <c r="Q42" s="57"/>
      <c r="R42" s="35"/>
      <c r="S42" s="35"/>
      <c r="T42" s="35"/>
      <c r="U42" s="35"/>
      <c r="V42" s="35"/>
      <c r="W42" s="35"/>
      <c r="X42" s="35"/>
      <c r="Y42" s="50"/>
      <c r="Z42" s="50"/>
      <c r="AA42" s="50"/>
      <c r="AB42" s="50"/>
      <c r="AC42" s="50"/>
      <c r="AD42" s="50"/>
      <c r="AE42" s="50"/>
      <c r="AF42" s="50"/>
      <c r="AG42" s="20"/>
      <c r="AM42" s="5"/>
    </row>
    <row r="43" spans="2:53" ht="18.75" x14ac:dyDescent="0.3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35"/>
      <c r="Z43" s="35"/>
      <c r="AA43" s="35"/>
      <c r="AB43" s="35"/>
      <c r="AC43" s="35"/>
      <c r="AD43" s="35"/>
      <c r="AE43" s="35"/>
      <c r="AF43" s="35"/>
      <c r="AM43" s="5"/>
    </row>
    <row r="44" spans="2:53" ht="18.75" x14ac:dyDescent="0.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M44" s="5"/>
    </row>
    <row r="45" spans="2:53" ht="18.75" x14ac:dyDescent="0.3">
      <c r="AM45" s="5"/>
    </row>
    <row r="46" spans="2:53" ht="18.75" x14ac:dyDescent="0.3">
      <c r="AM46" s="5"/>
    </row>
    <row r="47" spans="2:53" ht="18.75" x14ac:dyDescent="0.3">
      <c r="AM47" s="5"/>
    </row>
  </sheetData>
  <sheetProtection algorithmName="SHA-512" hashValue="cjaHVTqpxoUpO+6lyRGojD4bpGXptbH+7Qows+7H6Vwjf8zN1xtWsyz0dTcTbdOYmiQt9hMKWuwHyB2k2pHTZw==" saltValue="hnWwPhRfLSp/NpY4UKiYLg==" spinCount="100000" sheet="1" objects="1" scenarios="1"/>
  <mergeCells count="21">
    <mergeCell ref="A1:AG1"/>
    <mergeCell ref="D3:F3"/>
    <mergeCell ref="J3:L3"/>
    <mergeCell ref="B6:P6"/>
    <mergeCell ref="R6:AF6"/>
    <mergeCell ref="R3:S3"/>
    <mergeCell ref="B8:H8"/>
    <mergeCell ref="J8:P8"/>
    <mergeCell ref="R8:X8"/>
    <mergeCell ref="Z8:AF8"/>
    <mergeCell ref="AH2:AO3"/>
    <mergeCell ref="AK21:AO21"/>
    <mergeCell ref="AK13:AO13"/>
    <mergeCell ref="B26:H26"/>
    <mergeCell ref="J26:P26"/>
    <mergeCell ref="R26:X26"/>
    <mergeCell ref="Z26:AF26"/>
    <mergeCell ref="B17:H17"/>
    <mergeCell ref="J17:P17"/>
    <mergeCell ref="R17:X17"/>
    <mergeCell ref="Z17:AF17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rintOptions horizontalCentered="1"/>
  <pageMargins left="0.25" right="0.25" top="0.25" bottom="0.25" header="0.25" footer="0.25"/>
  <pageSetup scale="85" orientation="landscape" r:id="rId1"/>
  <headerFooter alignWithMargins="0"/>
  <ignoredErrors>
    <ignoredError sqref="AI14:AI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CUHR Calculator</vt:lpstr>
      <vt:lpstr>'CUHR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(any year, landscape)</dc:title>
  <dc:creator>Edna Rilveria</dc:creator>
  <dc:description/>
  <cp:lastModifiedBy>Virginia Kaplan</cp:lastModifiedBy>
  <cp:lastPrinted>2018-08-28T15:50:38Z</cp:lastPrinted>
  <dcterms:created xsi:type="dcterms:W3CDTF">2008-12-11T21:42:43Z</dcterms:created>
  <dcterms:modified xsi:type="dcterms:W3CDTF">2018-08-28T15:50:49Z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 Author">
    <vt:lpwstr>Vertex42.com</vt:lpwstr>
  </property>
</Properties>
</file>